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"/>
    </mc:Choice>
  </mc:AlternateContent>
  <xr:revisionPtr revIDLastSave="0" documentId="8_{96C67405-ACE4-40EA-A2DB-AFD04390AF5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Företagets uppgifter" sheetId="1" r:id="rId1"/>
    <sheet name="Beräkningar" sheetId="2" r:id="rId2"/>
    <sheet name="EIs sammanställning" sheetId="3" r:id="rId3"/>
  </sheets>
  <definedNames>
    <definedName name="_xlnm.Print_Area" localSheetId="0">'Företagets uppgifter'!$A$2:$M$195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Z4" i="3" l="1"/>
  <c r="DX4" i="3"/>
  <c r="DW4" i="3"/>
  <c r="DV4" i="3"/>
  <c r="DU4" i="3"/>
  <c r="DT4" i="3"/>
  <c r="DS4" i="3"/>
  <c r="DR4" i="3"/>
  <c r="DQ4" i="3"/>
  <c r="DO4" i="3"/>
  <c r="DN4" i="3"/>
  <c r="DM4" i="3"/>
  <c r="DL4" i="3"/>
  <c r="DK4" i="3"/>
  <c r="DJ4" i="3"/>
  <c r="DI4" i="3"/>
  <c r="DH4" i="3"/>
  <c r="DF4" i="3"/>
  <c r="DE4" i="3"/>
  <c r="DD4" i="3"/>
  <c r="DC4" i="3"/>
  <c r="DB4" i="3"/>
  <c r="DA4" i="3"/>
  <c r="CZ4" i="3"/>
  <c r="CY4" i="3"/>
  <c r="CW4" i="3"/>
  <c r="CV4" i="3"/>
  <c r="CU4" i="3"/>
  <c r="CT4" i="3"/>
  <c r="CS4" i="3"/>
  <c r="CR4" i="3"/>
  <c r="CQ4" i="3"/>
  <c r="CP4" i="3"/>
  <c r="CN4" i="3"/>
  <c r="CM4" i="3"/>
  <c r="CL4" i="3"/>
  <c r="CK4" i="3"/>
  <c r="CJ4" i="3"/>
  <c r="CI4" i="3"/>
  <c r="CH4" i="3"/>
  <c r="CG4" i="3"/>
  <c r="CE4" i="3"/>
  <c r="CD4" i="3"/>
  <c r="CC4" i="3"/>
  <c r="CB4" i="3"/>
  <c r="CA4" i="3"/>
  <c r="BZ4" i="3"/>
  <c r="BY4" i="3"/>
  <c r="BX4" i="3"/>
  <c r="BV4" i="3"/>
  <c r="BU4" i="3"/>
  <c r="BT4" i="3"/>
  <c r="BS4" i="3"/>
  <c r="BR4" i="3"/>
  <c r="BQ4" i="3"/>
  <c r="BP4" i="3"/>
  <c r="BO4" i="3"/>
  <c r="BM4" i="3"/>
  <c r="BL4" i="3"/>
  <c r="BK4" i="3"/>
  <c r="BJ4" i="3"/>
  <c r="BI4" i="3"/>
  <c r="BH4" i="3"/>
  <c r="BG4" i="3"/>
  <c r="BF4" i="3"/>
  <c r="BD4" i="3"/>
  <c r="BC4" i="3"/>
  <c r="BB4" i="3"/>
  <c r="BA4" i="3"/>
  <c r="AZ4" i="3"/>
  <c r="AY4" i="3"/>
  <c r="AX4" i="3"/>
  <c r="AW4" i="3"/>
  <c r="AU4" i="3"/>
  <c r="AT4" i="3"/>
  <c r="AS4" i="3"/>
  <c r="AR4" i="3"/>
  <c r="AQ4" i="3"/>
  <c r="AP4" i="3"/>
  <c r="AO4" i="3"/>
  <c r="AN4" i="3"/>
  <c r="AL4" i="3"/>
  <c r="AK4" i="3"/>
  <c r="AJ4" i="3"/>
  <c r="AI4" i="3"/>
  <c r="AH4" i="3"/>
  <c r="AG4" i="3"/>
  <c r="AF4" i="3"/>
  <c r="AE4" i="3"/>
  <c r="AC4" i="3"/>
  <c r="AB4" i="3"/>
  <c r="AA4" i="3"/>
  <c r="Z4" i="3"/>
  <c r="Y4" i="3"/>
  <c r="X4" i="3"/>
  <c r="W4" i="3"/>
  <c r="V4" i="3"/>
  <c r="T4" i="3"/>
  <c r="S4" i="3"/>
  <c r="R4" i="3"/>
  <c r="Q4" i="3"/>
  <c r="P4" i="3"/>
  <c r="O4" i="3"/>
  <c r="N4" i="3"/>
  <c r="M4" i="3"/>
  <c r="K4" i="3"/>
  <c r="J4" i="3"/>
  <c r="I4" i="3"/>
  <c r="H4" i="3"/>
  <c r="G4" i="3"/>
  <c r="F4" i="3"/>
  <c r="E4" i="3"/>
  <c r="D4" i="3"/>
  <c r="C4" i="3"/>
  <c r="B4" i="3"/>
  <c r="A4" i="3"/>
  <c r="P139" i="2"/>
  <c r="O139" i="2"/>
  <c r="N139" i="2"/>
  <c r="M139" i="2"/>
  <c r="L139" i="2"/>
  <c r="K139" i="2"/>
  <c r="H139" i="2"/>
  <c r="G139" i="2"/>
  <c r="F139" i="2"/>
  <c r="E139" i="2"/>
  <c r="D139" i="2"/>
  <c r="C139" i="2"/>
  <c r="B139" i="2"/>
  <c r="J139" i="2" s="1"/>
  <c r="P138" i="2"/>
  <c r="O138" i="2"/>
  <c r="N138" i="2"/>
  <c r="M138" i="2"/>
  <c r="L138" i="2"/>
  <c r="K138" i="2"/>
  <c r="H138" i="2"/>
  <c r="G138" i="2"/>
  <c r="F138" i="2"/>
  <c r="E138" i="2"/>
  <c r="D138" i="2"/>
  <c r="C138" i="2"/>
  <c r="B138" i="2"/>
  <c r="J138" i="2" s="1"/>
  <c r="P137" i="2"/>
  <c r="O137" i="2"/>
  <c r="N137" i="2"/>
  <c r="M137" i="2"/>
  <c r="L137" i="2"/>
  <c r="K137" i="2"/>
  <c r="H137" i="2"/>
  <c r="G137" i="2"/>
  <c r="F137" i="2"/>
  <c r="E137" i="2"/>
  <c r="D137" i="2"/>
  <c r="C137" i="2"/>
  <c r="B137" i="2"/>
  <c r="J137" i="2" s="1"/>
  <c r="P136" i="2"/>
  <c r="O136" i="2"/>
  <c r="N136" i="2"/>
  <c r="M136" i="2"/>
  <c r="L136" i="2"/>
  <c r="K136" i="2"/>
  <c r="J136" i="2"/>
  <c r="P135" i="2"/>
  <c r="O135" i="2"/>
  <c r="N135" i="2"/>
  <c r="M135" i="2"/>
  <c r="L135" i="2"/>
  <c r="K135" i="2"/>
  <c r="J135" i="2"/>
  <c r="P134" i="2"/>
  <c r="O134" i="2"/>
  <c r="N134" i="2"/>
  <c r="M134" i="2"/>
  <c r="L134" i="2"/>
  <c r="K134" i="2"/>
  <c r="J134" i="2"/>
  <c r="P129" i="2"/>
  <c r="O129" i="2"/>
  <c r="N129" i="2"/>
  <c r="M129" i="2"/>
  <c r="L129" i="2"/>
  <c r="K129" i="2"/>
  <c r="H129" i="2"/>
  <c r="G129" i="2"/>
  <c r="F129" i="2"/>
  <c r="E129" i="2"/>
  <c r="D129" i="2"/>
  <c r="C129" i="2"/>
  <c r="B129" i="2"/>
  <c r="J129" i="2" s="1"/>
  <c r="P128" i="2"/>
  <c r="O128" i="2"/>
  <c r="N128" i="2"/>
  <c r="M128" i="2"/>
  <c r="L128" i="2"/>
  <c r="K128" i="2"/>
  <c r="H128" i="2"/>
  <c r="G128" i="2"/>
  <c r="F128" i="2"/>
  <c r="E128" i="2"/>
  <c r="D128" i="2"/>
  <c r="C128" i="2"/>
  <c r="B128" i="2"/>
  <c r="J128" i="2" s="1"/>
  <c r="P127" i="2"/>
  <c r="O127" i="2"/>
  <c r="N127" i="2"/>
  <c r="M127" i="2"/>
  <c r="L127" i="2"/>
  <c r="K127" i="2"/>
  <c r="H127" i="2"/>
  <c r="G127" i="2"/>
  <c r="F127" i="2"/>
  <c r="E127" i="2"/>
  <c r="D127" i="2"/>
  <c r="C127" i="2"/>
  <c r="B127" i="2"/>
  <c r="J127" i="2" s="1"/>
  <c r="P126" i="2"/>
  <c r="O126" i="2"/>
  <c r="N126" i="2"/>
  <c r="M126" i="2"/>
  <c r="L126" i="2"/>
  <c r="K126" i="2"/>
  <c r="J126" i="2"/>
  <c r="P125" i="2"/>
  <c r="O125" i="2"/>
  <c r="N125" i="2"/>
  <c r="M125" i="2"/>
  <c r="L125" i="2"/>
  <c r="K125" i="2"/>
  <c r="J125" i="2"/>
  <c r="P124" i="2"/>
  <c r="O124" i="2"/>
  <c r="N124" i="2"/>
  <c r="M124" i="2"/>
  <c r="L124" i="2"/>
  <c r="K124" i="2"/>
  <c r="J124" i="2"/>
  <c r="P119" i="2"/>
  <c r="O119" i="2"/>
  <c r="N119" i="2"/>
  <c r="M119" i="2"/>
  <c r="L119" i="2"/>
  <c r="K119" i="2"/>
  <c r="H119" i="2"/>
  <c r="G119" i="2"/>
  <c r="F119" i="2"/>
  <c r="E119" i="2"/>
  <c r="D119" i="2"/>
  <c r="C119" i="2"/>
  <c r="B119" i="2"/>
  <c r="J119" i="2" s="1"/>
  <c r="P118" i="2"/>
  <c r="O118" i="2"/>
  <c r="N118" i="2"/>
  <c r="M118" i="2"/>
  <c r="L118" i="2"/>
  <c r="K118" i="2"/>
  <c r="H118" i="2"/>
  <c r="G118" i="2"/>
  <c r="F118" i="2"/>
  <c r="E118" i="2"/>
  <c r="D118" i="2"/>
  <c r="C118" i="2"/>
  <c r="B118" i="2"/>
  <c r="J118" i="2" s="1"/>
  <c r="P117" i="2"/>
  <c r="O117" i="2"/>
  <c r="N117" i="2"/>
  <c r="M117" i="2"/>
  <c r="L117" i="2"/>
  <c r="K117" i="2"/>
  <c r="H117" i="2"/>
  <c r="G117" i="2"/>
  <c r="F117" i="2"/>
  <c r="E117" i="2"/>
  <c r="D117" i="2"/>
  <c r="C117" i="2"/>
  <c r="B117" i="2"/>
  <c r="J117" i="2" s="1"/>
  <c r="P116" i="2"/>
  <c r="O116" i="2"/>
  <c r="N116" i="2"/>
  <c r="M116" i="2"/>
  <c r="L116" i="2"/>
  <c r="K116" i="2"/>
  <c r="J116" i="2"/>
  <c r="P115" i="2"/>
  <c r="O115" i="2"/>
  <c r="N115" i="2"/>
  <c r="M115" i="2"/>
  <c r="L115" i="2"/>
  <c r="K115" i="2"/>
  <c r="J115" i="2"/>
  <c r="P114" i="2"/>
  <c r="O114" i="2"/>
  <c r="N114" i="2"/>
  <c r="M114" i="2"/>
  <c r="L114" i="2"/>
  <c r="K114" i="2"/>
  <c r="J114" i="2"/>
  <c r="P109" i="2"/>
  <c r="O109" i="2"/>
  <c r="N109" i="2"/>
  <c r="M109" i="2"/>
  <c r="L109" i="2"/>
  <c r="K109" i="2"/>
  <c r="H109" i="2"/>
  <c r="G109" i="2"/>
  <c r="F109" i="2"/>
  <c r="E109" i="2"/>
  <c r="D109" i="2"/>
  <c r="C109" i="2"/>
  <c r="B109" i="2"/>
  <c r="J109" i="2" s="1"/>
  <c r="P108" i="2"/>
  <c r="O108" i="2"/>
  <c r="N108" i="2"/>
  <c r="M108" i="2"/>
  <c r="L108" i="2"/>
  <c r="K108" i="2"/>
  <c r="H108" i="2"/>
  <c r="G108" i="2"/>
  <c r="F108" i="2"/>
  <c r="E108" i="2"/>
  <c r="D108" i="2"/>
  <c r="C108" i="2"/>
  <c r="B108" i="2"/>
  <c r="J108" i="2" s="1"/>
  <c r="P107" i="2"/>
  <c r="O107" i="2"/>
  <c r="N107" i="2"/>
  <c r="M107" i="2"/>
  <c r="L107" i="2"/>
  <c r="K107" i="2"/>
  <c r="H107" i="2"/>
  <c r="G107" i="2"/>
  <c r="F107" i="2"/>
  <c r="E107" i="2"/>
  <c r="D107" i="2"/>
  <c r="C107" i="2"/>
  <c r="B107" i="2"/>
  <c r="J107" i="2" s="1"/>
  <c r="P106" i="2"/>
  <c r="O106" i="2"/>
  <c r="N106" i="2"/>
  <c r="M106" i="2"/>
  <c r="L106" i="2"/>
  <c r="K106" i="2"/>
  <c r="J106" i="2"/>
  <c r="P105" i="2"/>
  <c r="O105" i="2"/>
  <c r="N105" i="2"/>
  <c r="M105" i="2"/>
  <c r="L105" i="2"/>
  <c r="K105" i="2"/>
  <c r="J105" i="2"/>
  <c r="P104" i="2"/>
  <c r="O104" i="2"/>
  <c r="N104" i="2"/>
  <c r="M104" i="2"/>
  <c r="L104" i="2"/>
  <c r="K104" i="2"/>
  <c r="J104" i="2"/>
  <c r="P99" i="2"/>
  <c r="O99" i="2"/>
  <c r="N99" i="2"/>
  <c r="M99" i="2"/>
  <c r="L99" i="2"/>
  <c r="K99" i="2"/>
  <c r="H99" i="2"/>
  <c r="G99" i="2"/>
  <c r="F99" i="2"/>
  <c r="E99" i="2"/>
  <c r="D99" i="2"/>
  <c r="C99" i="2"/>
  <c r="B99" i="2"/>
  <c r="J99" i="2" s="1"/>
  <c r="P98" i="2"/>
  <c r="O98" i="2"/>
  <c r="N98" i="2"/>
  <c r="M98" i="2"/>
  <c r="L98" i="2"/>
  <c r="K98" i="2"/>
  <c r="H98" i="2"/>
  <c r="G98" i="2"/>
  <c r="F98" i="2"/>
  <c r="E98" i="2"/>
  <c r="D98" i="2"/>
  <c r="C98" i="2"/>
  <c r="B98" i="2"/>
  <c r="J98" i="2" s="1"/>
  <c r="P97" i="2"/>
  <c r="O97" i="2"/>
  <c r="N97" i="2"/>
  <c r="M97" i="2"/>
  <c r="L97" i="2"/>
  <c r="K97" i="2"/>
  <c r="H97" i="2"/>
  <c r="G97" i="2"/>
  <c r="F97" i="2"/>
  <c r="E97" i="2"/>
  <c r="D97" i="2"/>
  <c r="C97" i="2"/>
  <c r="B97" i="2"/>
  <c r="J97" i="2" s="1"/>
  <c r="P96" i="2"/>
  <c r="O96" i="2"/>
  <c r="N96" i="2"/>
  <c r="M96" i="2"/>
  <c r="L96" i="2"/>
  <c r="K96" i="2"/>
  <c r="J96" i="2"/>
  <c r="P95" i="2"/>
  <c r="O95" i="2"/>
  <c r="N95" i="2"/>
  <c r="M95" i="2"/>
  <c r="L95" i="2"/>
  <c r="K95" i="2"/>
  <c r="J95" i="2"/>
  <c r="P94" i="2"/>
  <c r="O94" i="2"/>
  <c r="N94" i="2"/>
  <c r="M94" i="2"/>
  <c r="L94" i="2"/>
  <c r="K94" i="2"/>
  <c r="J94" i="2"/>
  <c r="P89" i="2"/>
  <c r="O89" i="2"/>
  <c r="N89" i="2"/>
  <c r="M89" i="2"/>
  <c r="L89" i="2"/>
  <c r="K89" i="2"/>
  <c r="H89" i="2"/>
  <c r="G89" i="2"/>
  <c r="F89" i="2"/>
  <c r="E89" i="2"/>
  <c r="D89" i="2"/>
  <c r="C89" i="2"/>
  <c r="B89" i="2"/>
  <c r="J89" i="2" s="1"/>
  <c r="P88" i="2"/>
  <c r="O88" i="2"/>
  <c r="N88" i="2"/>
  <c r="M88" i="2"/>
  <c r="L88" i="2"/>
  <c r="K88" i="2"/>
  <c r="H88" i="2"/>
  <c r="G88" i="2"/>
  <c r="F88" i="2"/>
  <c r="E88" i="2"/>
  <c r="D88" i="2"/>
  <c r="C88" i="2"/>
  <c r="B88" i="2"/>
  <c r="J88" i="2" s="1"/>
  <c r="P87" i="2"/>
  <c r="O87" i="2"/>
  <c r="N87" i="2"/>
  <c r="M87" i="2"/>
  <c r="L87" i="2"/>
  <c r="K87" i="2"/>
  <c r="H87" i="2"/>
  <c r="G87" i="2"/>
  <c r="F87" i="2"/>
  <c r="E87" i="2"/>
  <c r="D87" i="2"/>
  <c r="C87" i="2"/>
  <c r="B87" i="2"/>
  <c r="J87" i="2" s="1"/>
  <c r="P86" i="2"/>
  <c r="O86" i="2"/>
  <c r="N86" i="2"/>
  <c r="M86" i="2"/>
  <c r="L86" i="2"/>
  <c r="K86" i="2"/>
  <c r="J86" i="2"/>
  <c r="P85" i="2"/>
  <c r="O85" i="2"/>
  <c r="N85" i="2"/>
  <c r="M85" i="2"/>
  <c r="L85" i="2"/>
  <c r="K85" i="2"/>
  <c r="J85" i="2"/>
  <c r="P84" i="2"/>
  <c r="O84" i="2"/>
  <c r="N84" i="2"/>
  <c r="M84" i="2"/>
  <c r="L84" i="2"/>
  <c r="K84" i="2"/>
  <c r="J84" i="2"/>
  <c r="P79" i="2"/>
  <c r="O79" i="2"/>
  <c r="N79" i="2"/>
  <c r="M79" i="2"/>
  <c r="L79" i="2"/>
  <c r="K79" i="2"/>
  <c r="H79" i="2"/>
  <c r="G79" i="2"/>
  <c r="F79" i="2"/>
  <c r="E79" i="2"/>
  <c r="D79" i="2"/>
  <c r="C79" i="2"/>
  <c r="B79" i="2"/>
  <c r="J79" i="2" s="1"/>
  <c r="P78" i="2"/>
  <c r="O78" i="2"/>
  <c r="N78" i="2"/>
  <c r="M78" i="2"/>
  <c r="L78" i="2"/>
  <c r="K78" i="2"/>
  <c r="H78" i="2"/>
  <c r="G78" i="2"/>
  <c r="F78" i="2"/>
  <c r="E78" i="2"/>
  <c r="D78" i="2"/>
  <c r="C78" i="2"/>
  <c r="B78" i="2"/>
  <c r="J78" i="2" s="1"/>
  <c r="P77" i="2"/>
  <c r="O77" i="2"/>
  <c r="N77" i="2"/>
  <c r="M77" i="2"/>
  <c r="L77" i="2"/>
  <c r="K77" i="2"/>
  <c r="H77" i="2"/>
  <c r="G77" i="2"/>
  <c r="F77" i="2"/>
  <c r="E77" i="2"/>
  <c r="D77" i="2"/>
  <c r="C77" i="2"/>
  <c r="B77" i="2"/>
  <c r="J77" i="2" s="1"/>
  <c r="P76" i="2"/>
  <c r="O76" i="2"/>
  <c r="N76" i="2"/>
  <c r="M76" i="2"/>
  <c r="L76" i="2"/>
  <c r="K76" i="2"/>
  <c r="J76" i="2"/>
  <c r="P75" i="2"/>
  <c r="O75" i="2"/>
  <c r="N75" i="2"/>
  <c r="M75" i="2"/>
  <c r="L75" i="2"/>
  <c r="K75" i="2"/>
  <c r="J75" i="2"/>
  <c r="P74" i="2"/>
  <c r="O74" i="2"/>
  <c r="N74" i="2"/>
  <c r="M74" i="2"/>
  <c r="L74" i="2"/>
  <c r="K74" i="2"/>
  <c r="J74" i="2"/>
  <c r="P69" i="2"/>
  <c r="O69" i="2"/>
  <c r="N69" i="2"/>
  <c r="M69" i="2"/>
  <c r="L69" i="2"/>
  <c r="K69" i="2"/>
  <c r="H69" i="2"/>
  <c r="G69" i="2"/>
  <c r="F69" i="2"/>
  <c r="E69" i="2"/>
  <c r="D69" i="2"/>
  <c r="C69" i="2"/>
  <c r="B69" i="2"/>
  <c r="J69" i="2" s="1"/>
  <c r="P68" i="2"/>
  <c r="O68" i="2"/>
  <c r="N68" i="2"/>
  <c r="M68" i="2"/>
  <c r="L68" i="2"/>
  <c r="K68" i="2"/>
  <c r="H68" i="2"/>
  <c r="G68" i="2"/>
  <c r="F68" i="2"/>
  <c r="E68" i="2"/>
  <c r="D68" i="2"/>
  <c r="C68" i="2"/>
  <c r="B68" i="2"/>
  <c r="J68" i="2" s="1"/>
  <c r="P67" i="2"/>
  <c r="O67" i="2"/>
  <c r="N67" i="2"/>
  <c r="M67" i="2"/>
  <c r="L67" i="2"/>
  <c r="K67" i="2"/>
  <c r="H67" i="2"/>
  <c r="G67" i="2"/>
  <c r="F67" i="2"/>
  <c r="E67" i="2"/>
  <c r="D67" i="2"/>
  <c r="C67" i="2"/>
  <c r="B67" i="2"/>
  <c r="J67" i="2" s="1"/>
  <c r="P66" i="2"/>
  <c r="O66" i="2"/>
  <c r="N66" i="2"/>
  <c r="M66" i="2"/>
  <c r="L66" i="2"/>
  <c r="K66" i="2"/>
  <c r="J66" i="2"/>
  <c r="P65" i="2"/>
  <c r="O65" i="2"/>
  <c r="N65" i="2"/>
  <c r="M65" i="2"/>
  <c r="L65" i="2"/>
  <c r="K65" i="2"/>
  <c r="J65" i="2"/>
  <c r="P64" i="2"/>
  <c r="O64" i="2"/>
  <c r="N64" i="2"/>
  <c r="M64" i="2"/>
  <c r="L64" i="2"/>
  <c r="K64" i="2"/>
  <c r="J64" i="2"/>
  <c r="P59" i="2"/>
  <c r="O59" i="2"/>
  <c r="N59" i="2"/>
  <c r="M59" i="2"/>
  <c r="L59" i="2"/>
  <c r="K59" i="2"/>
  <c r="H59" i="2"/>
  <c r="G59" i="2"/>
  <c r="F59" i="2"/>
  <c r="E59" i="2"/>
  <c r="D59" i="2"/>
  <c r="C59" i="2"/>
  <c r="B59" i="2"/>
  <c r="J59" i="2" s="1"/>
  <c r="P58" i="2"/>
  <c r="O58" i="2"/>
  <c r="N58" i="2"/>
  <c r="M58" i="2"/>
  <c r="L58" i="2"/>
  <c r="K58" i="2"/>
  <c r="H58" i="2"/>
  <c r="G58" i="2"/>
  <c r="F58" i="2"/>
  <c r="E58" i="2"/>
  <c r="D58" i="2"/>
  <c r="C58" i="2"/>
  <c r="B58" i="2"/>
  <c r="J58" i="2" s="1"/>
  <c r="P57" i="2"/>
  <c r="O57" i="2"/>
  <c r="N57" i="2"/>
  <c r="M57" i="2"/>
  <c r="L57" i="2"/>
  <c r="K57" i="2"/>
  <c r="H57" i="2"/>
  <c r="G57" i="2"/>
  <c r="F57" i="2"/>
  <c r="E57" i="2"/>
  <c r="D57" i="2"/>
  <c r="C57" i="2"/>
  <c r="B57" i="2"/>
  <c r="J57" i="2" s="1"/>
  <c r="P56" i="2"/>
  <c r="O56" i="2"/>
  <c r="N56" i="2"/>
  <c r="M56" i="2"/>
  <c r="L56" i="2"/>
  <c r="K56" i="2"/>
  <c r="J56" i="2"/>
  <c r="P55" i="2"/>
  <c r="O55" i="2"/>
  <c r="N55" i="2"/>
  <c r="M55" i="2"/>
  <c r="L55" i="2"/>
  <c r="K55" i="2"/>
  <c r="J55" i="2"/>
  <c r="P54" i="2"/>
  <c r="O54" i="2"/>
  <c r="N54" i="2"/>
  <c r="M54" i="2"/>
  <c r="L54" i="2"/>
  <c r="K54" i="2"/>
  <c r="J54" i="2"/>
  <c r="P49" i="2"/>
  <c r="O49" i="2"/>
  <c r="N49" i="2"/>
  <c r="M49" i="2"/>
  <c r="L49" i="2"/>
  <c r="K49" i="2"/>
  <c r="H49" i="2"/>
  <c r="G49" i="2"/>
  <c r="F49" i="2"/>
  <c r="E49" i="2"/>
  <c r="D49" i="2"/>
  <c r="C49" i="2"/>
  <c r="B49" i="2"/>
  <c r="J49" i="2" s="1"/>
  <c r="P48" i="2"/>
  <c r="O48" i="2"/>
  <c r="N48" i="2"/>
  <c r="M48" i="2"/>
  <c r="L48" i="2"/>
  <c r="K48" i="2"/>
  <c r="H48" i="2"/>
  <c r="G48" i="2"/>
  <c r="F48" i="2"/>
  <c r="E48" i="2"/>
  <c r="D48" i="2"/>
  <c r="C48" i="2"/>
  <c r="B48" i="2"/>
  <c r="J48" i="2" s="1"/>
  <c r="P47" i="2"/>
  <c r="O47" i="2"/>
  <c r="N47" i="2"/>
  <c r="M47" i="2"/>
  <c r="L47" i="2"/>
  <c r="K47" i="2"/>
  <c r="H47" i="2"/>
  <c r="G47" i="2"/>
  <c r="F47" i="2"/>
  <c r="E47" i="2"/>
  <c r="D47" i="2"/>
  <c r="C47" i="2"/>
  <c r="B47" i="2"/>
  <c r="J47" i="2" s="1"/>
  <c r="P46" i="2"/>
  <c r="O46" i="2"/>
  <c r="N46" i="2"/>
  <c r="M46" i="2"/>
  <c r="L46" i="2"/>
  <c r="K46" i="2"/>
  <c r="J46" i="2"/>
  <c r="P45" i="2"/>
  <c r="O45" i="2"/>
  <c r="N45" i="2"/>
  <c r="M45" i="2"/>
  <c r="L45" i="2"/>
  <c r="K45" i="2"/>
  <c r="J45" i="2"/>
  <c r="P44" i="2"/>
  <c r="O44" i="2"/>
  <c r="N44" i="2"/>
  <c r="M44" i="2"/>
  <c r="L44" i="2"/>
  <c r="K44" i="2"/>
  <c r="J44" i="2"/>
  <c r="P39" i="2"/>
  <c r="O39" i="2"/>
  <c r="N39" i="2"/>
  <c r="M39" i="2"/>
  <c r="L39" i="2"/>
  <c r="K39" i="2"/>
  <c r="H39" i="2"/>
  <c r="G39" i="2"/>
  <c r="F39" i="2"/>
  <c r="E39" i="2"/>
  <c r="D39" i="2"/>
  <c r="C39" i="2"/>
  <c r="B39" i="2"/>
  <c r="J39" i="2" s="1"/>
  <c r="P38" i="2"/>
  <c r="O38" i="2"/>
  <c r="N38" i="2"/>
  <c r="M38" i="2"/>
  <c r="L38" i="2"/>
  <c r="K38" i="2"/>
  <c r="H38" i="2"/>
  <c r="G38" i="2"/>
  <c r="F38" i="2"/>
  <c r="E38" i="2"/>
  <c r="D38" i="2"/>
  <c r="C38" i="2"/>
  <c r="B38" i="2"/>
  <c r="J38" i="2" s="1"/>
  <c r="P37" i="2"/>
  <c r="O37" i="2"/>
  <c r="N37" i="2"/>
  <c r="M37" i="2"/>
  <c r="L37" i="2"/>
  <c r="K37" i="2"/>
  <c r="H37" i="2"/>
  <c r="G37" i="2"/>
  <c r="F37" i="2"/>
  <c r="E37" i="2"/>
  <c r="D37" i="2"/>
  <c r="C37" i="2"/>
  <c r="B37" i="2"/>
  <c r="J37" i="2" s="1"/>
  <c r="P36" i="2"/>
  <c r="O36" i="2"/>
  <c r="N36" i="2"/>
  <c r="M36" i="2"/>
  <c r="L36" i="2"/>
  <c r="K36" i="2"/>
  <c r="J36" i="2"/>
  <c r="P35" i="2"/>
  <c r="O35" i="2"/>
  <c r="N35" i="2"/>
  <c r="M35" i="2"/>
  <c r="L35" i="2"/>
  <c r="K35" i="2"/>
  <c r="J35" i="2"/>
  <c r="P34" i="2"/>
  <c r="O34" i="2"/>
  <c r="N34" i="2"/>
  <c r="M34" i="2"/>
  <c r="L34" i="2"/>
  <c r="K34" i="2"/>
  <c r="J34" i="2"/>
  <c r="P29" i="2"/>
  <c r="O29" i="2"/>
  <c r="N29" i="2"/>
  <c r="M29" i="2"/>
  <c r="L29" i="2"/>
  <c r="K29" i="2"/>
  <c r="H29" i="2"/>
  <c r="G29" i="2"/>
  <c r="F29" i="2"/>
  <c r="E29" i="2"/>
  <c r="D29" i="2"/>
  <c r="C29" i="2"/>
  <c r="B29" i="2"/>
  <c r="J29" i="2" s="1"/>
  <c r="P28" i="2"/>
  <c r="O28" i="2"/>
  <c r="N28" i="2"/>
  <c r="M28" i="2"/>
  <c r="L28" i="2"/>
  <c r="K28" i="2"/>
  <c r="H28" i="2"/>
  <c r="G28" i="2"/>
  <c r="F28" i="2"/>
  <c r="E28" i="2"/>
  <c r="D28" i="2"/>
  <c r="C28" i="2"/>
  <c r="B28" i="2"/>
  <c r="J28" i="2" s="1"/>
  <c r="P27" i="2"/>
  <c r="O27" i="2"/>
  <c r="N27" i="2"/>
  <c r="M27" i="2"/>
  <c r="L27" i="2"/>
  <c r="K27" i="2"/>
  <c r="H27" i="2"/>
  <c r="G27" i="2"/>
  <c r="F27" i="2"/>
  <c r="E27" i="2"/>
  <c r="D27" i="2"/>
  <c r="C27" i="2"/>
  <c r="B27" i="2"/>
  <c r="J27" i="2" s="1"/>
  <c r="P26" i="2"/>
  <c r="O26" i="2"/>
  <c r="N26" i="2"/>
  <c r="M26" i="2"/>
  <c r="L26" i="2"/>
  <c r="K26" i="2"/>
  <c r="J26" i="2"/>
  <c r="P25" i="2"/>
  <c r="O25" i="2"/>
  <c r="N25" i="2"/>
  <c r="M25" i="2"/>
  <c r="L25" i="2"/>
  <c r="K25" i="2"/>
  <c r="J25" i="2"/>
  <c r="P24" i="2"/>
  <c r="O24" i="2"/>
  <c r="N24" i="2"/>
  <c r="M24" i="2"/>
  <c r="L24" i="2"/>
  <c r="K24" i="2"/>
  <c r="J24" i="2"/>
  <c r="P19" i="2"/>
  <c r="O19" i="2"/>
  <c r="N19" i="2"/>
  <c r="M19" i="2"/>
  <c r="L19" i="2"/>
  <c r="K19" i="2"/>
  <c r="H19" i="2"/>
  <c r="G19" i="2"/>
  <c r="F19" i="2"/>
  <c r="E19" i="2"/>
  <c r="D19" i="2"/>
  <c r="C19" i="2"/>
  <c r="B19" i="2"/>
  <c r="J19" i="2" s="1"/>
  <c r="P18" i="2"/>
  <c r="O18" i="2"/>
  <c r="N18" i="2"/>
  <c r="M18" i="2"/>
  <c r="L18" i="2"/>
  <c r="K18" i="2"/>
  <c r="H18" i="2"/>
  <c r="G18" i="2"/>
  <c r="F18" i="2"/>
  <c r="E18" i="2"/>
  <c r="D18" i="2"/>
  <c r="C18" i="2"/>
  <c r="B18" i="2"/>
  <c r="J18" i="2" s="1"/>
  <c r="P17" i="2"/>
  <c r="O17" i="2"/>
  <c r="N17" i="2"/>
  <c r="M17" i="2"/>
  <c r="L17" i="2"/>
  <c r="K17" i="2"/>
  <c r="H17" i="2"/>
  <c r="G17" i="2"/>
  <c r="F17" i="2"/>
  <c r="E17" i="2"/>
  <c r="D17" i="2"/>
  <c r="C17" i="2"/>
  <c r="B17" i="2"/>
  <c r="J17" i="2" s="1"/>
  <c r="P16" i="2"/>
  <c r="O16" i="2"/>
  <c r="N16" i="2"/>
  <c r="M16" i="2"/>
  <c r="L16" i="2"/>
  <c r="K16" i="2"/>
  <c r="J16" i="2"/>
  <c r="P15" i="2"/>
  <c r="O15" i="2"/>
  <c r="N15" i="2"/>
  <c r="M15" i="2"/>
  <c r="L15" i="2"/>
  <c r="K15" i="2"/>
  <c r="J15" i="2"/>
  <c r="P14" i="2"/>
  <c r="O14" i="2"/>
  <c r="N14" i="2"/>
  <c r="M14" i="2"/>
  <c r="L14" i="2"/>
  <c r="K14" i="2"/>
  <c r="J14" i="2"/>
  <c r="P9" i="2"/>
  <c r="O9" i="2"/>
  <c r="N9" i="2"/>
  <c r="M9" i="2"/>
  <c r="L9" i="2"/>
  <c r="K9" i="2"/>
  <c r="H9" i="2"/>
  <c r="G9" i="2"/>
  <c r="F9" i="2"/>
  <c r="E9" i="2"/>
  <c r="D9" i="2"/>
  <c r="C9" i="2"/>
  <c r="B9" i="2"/>
  <c r="J9" i="2" s="1"/>
  <c r="P8" i="2"/>
  <c r="O8" i="2"/>
  <c r="N8" i="2"/>
  <c r="M8" i="2"/>
  <c r="L8" i="2"/>
  <c r="K8" i="2"/>
  <c r="H8" i="2"/>
  <c r="G8" i="2"/>
  <c r="F8" i="2"/>
  <c r="E8" i="2"/>
  <c r="D8" i="2"/>
  <c r="C8" i="2"/>
  <c r="B8" i="2"/>
  <c r="J8" i="2" s="1"/>
  <c r="P7" i="2"/>
  <c r="O7" i="2"/>
  <c r="N7" i="2"/>
  <c r="M7" i="2"/>
  <c r="L7" i="2"/>
  <c r="K7" i="2"/>
  <c r="H7" i="2"/>
  <c r="G7" i="2"/>
  <c r="F7" i="2"/>
  <c r="E7" i="2"/>
  <c r="D7" i="2"/>
  <c r="C7" i="2"/>
  <c r="B7" i="2"/>
  <c r="J7" i="2" s="1"/>
  <c r="P6" i="2"/>
  <c r="O6" i="2"/>
  <c r="N6" i="2"/>
  <c r="M6" i="2"/>
  <c r="L6" i="2"/>
  <c r="K6" i="2"/>
  <c r="J6" i="2"/>
  <c r="P5" i="2"/>
  <c r="O5" i="2"/>
  <c r="N5" i="2"/>
  <c r="M5" i="2"/>
  <c r="L5" i="2"/>
  <c r="K5" i="2"/>
  <c r="J5" i="2"/>
  <c r="P4" i="2"/>
  <c r="O4" i="2"/>
  <c r="N4" i="2"/>
  <c r="M4" i="2"/>
  <c r="L4" i="2"/>
  <c r="K4" i="2"/>
  <c r="J4" i="2"/>
  <c r="Q4" i="2" l="1"/>
  <c r="Q7" i="2"/>
  <c r="Q8" i="2"/>
  <c r="Q16" i="2"/>
  <c r="Q24" i="2"/>
  <c r="Q28" i="2"/>
  <c r="C48" i="1" s="1"/>
  <c r="AD4" i="3" s="1"/>
  <c r="Q35" i="2"/>
  <c r="Q44" i="2"/>
  <c r="Q47" i="2"/>
  <c r="Q48" i="2"/>
  <c r="C74" i="1" s="1"/>
  <c r="AV4" i="3" s="1"/>
  <c r="Q56" i="2"/>
  <c r="Q64" i="2"/>
  <c r="Q68" i="2"/>
  <c r="Q75" i="2"/>
  <c r="Q84" i="2"/>
  <c r="Q87" i="2"/>
  <c r="Q88" i="2"/>
  <c r="Q96" i="2"/>
  <c r="Q104" i="2"/>
  <c r="Q108" i="2"/>
  <c r="Q115" i="2"/>
  <c r="Q124" i="2"/>
  <c r="Q127" i="2"/>
  <c r="Q128" i="2"/>
  <c r="Q136" i="2"/>
  <c r="Q15" i="2"/>
  <c r="Q18" i="2"/>
  <c r="C35" i="1" s="1"/>
  <c r="U4" i="3" s="1"/>
  <c r="Q19" i="2"/>
  <c r="Q27" i="2"/>
  <c r="Q34" i="2"/>
  <c r="Q39" i="2"/>
  <c r="Q55" i="2"/>
  <c r="Q58" i="2"/>
  <c r="C87" i="1" s="1"/>
  <c r="BE4" i="3" s="1"/>
  <c r="Q59" i="2"/>
  <c r="Q67" i="2"/>
  <c r="Q74" i="2"/>
  <c r="Q79" i="2"/>
  <c r="C113" i="1" s="1"/>
  <c r="BW4" i="3" s="1"/>
  <c r="Q95" i="2"/>
  <c r="Q98" i="2"/>
  <c r="Q99" i="2"/>
  <c r="C139" i="1" s="1"/>
  <c r="CO4" i="3" s="1"/>
  <c r="Q107" i="2"/>
  <c r="Q114" i="2"/>
  <c r="Q119" i="2"/>
  <c r="C165" i="1" s="1"/>
  <c r="DG4" i="3" s="1"/>
  <c r="Q135" i="2"/>
  <c r="Q138" i="2"/>
  <c r="Q139" i="2"/>
  <c r="C191" i="1" s="1"/>
  <c r="DY4" i="3" s="1"/>
  <c r="Q6" i="2"/>
  <c r="Q14" i="2"/>
  <c r="Q26" i="2"/>
  <c r="Q29" i="2"/>
  <c r="Q38" i="2"/>
  <c r="C61" i="1" s="1"/>
  <c r="AM4" i="3" s="1"/>
  <c r="Q46" i="2"/>
  <c r="Q54" i="2"/>
  <c r="Q66" i="2"/>
  <c r="Q69" i="2"/>
  <c r="C100" i="1" s="1"/>
  <c r="BN4" i="3" s="1"/>
  <c r="Q78" i="2"/>
  <c r="Q86" i="2"/>
  <c r="Q94" i="2"/>
  <c r="Q106" i="2"/>
  <c r="Q109" i="2"/>
  <c r="C152" i="1" s="1"/>
  <c r="CX4" i="3" s="1"/>
  <c r="Q118" i="2"/>
  <c r="Q126" i="2"/>
  <c r="Q134" i="2"/>
  <c r="Q5" i="2"/>
  <c r="Q9" i="2"/>
  <c r="Q17" i="2"/>
  <c r="Q25" i="2"/>
  <c r="Q36" i="2"/>
  <c r="Q37" i="2"/>
  <c r="Q45" i="2"/>
  <c r="Q49" i="2"/>
  <c r="Q57" i="2"/>
  <c r="Q65" i="2"/>
  <c r="Q76" i="2"/>
  <c r="Q77" i="2"/>
  <c r="Q85" i="2"/>
  <c r="Q89" i="2"/>
  <c r="C126" i="1" s="1"/>
  <c r="CF4" i="3" s="1"/>
  <c r="Q97" i="2"/>
  <c r="Q105" i="2"/>
  <c r="Q116" i="2"/>
  <c r="Q117" i="2"/>
  <c r="Q125" i="2"/>
  <c r="Q129" i="2"/>
  <c r="C178" i="1" s="1"/>
  <c r="DP4" i="3" s="1"/>
  <c r="Q137" i="2"/>
  <c r="C22" i="1" l="1"/>
  <c r="L4" i="3" s="1"/>
</calcChain>
</file>

<file path=xl/sharedStrings.xml><?xml version="1.0" encoding="utf-8"?>
<sst xmlns="http://schemas.openxmlformats.org/spreadsheetml/2006/main" count="516" uniqueCount="87">
  <si>
    <t>Nedan följer 14 stycken typkunder för rapportering av effekttariffer. Därefter finns möjlighet att lämna kommentarer längst ned.</t>
  </si>
  <si>
    <t>Effekttariff</t>
  </si>
  <si>
    <t>Företag</t>
  </si>
  <si>
    <t>Elnätsföretag AB</t>
  </si>
  <si>
    <t>Ange detta</t>
  </si>
  <si>
    <t>Redovisningsnr.</t>
  </si>
  <si>
    <r>
      <t>REL</t>
    </r>
    <r>
      <rPr>
        <sz val="10"/>
        <color rgb="FFFF0000"/>
        <rFont val="Arial"/>
        <family val="2"/>
      </rPr>
      <t>00xxx</t>
    </r>
  </si>
  <si>
    <t>Prisområde</t>
  </si>
  <si>
    <t>Prisområde 1</t>
  </si>
  <si>
    <t>Anges endast om redovisningsenheten består av flera prisområden</t>
  </si>
  <si>
    <t>Lägenhet 16 A, 2 000 kWh/år</t>
  </si>
  <si>
    <t>2,2 kW</t>
  </si>
  <si>
    <t>Beräknad maximal timmedeleffekt för specifik typkund</t>
  </si>
  <si>
    <t>Har företaget inte denna typkund? Sätt i sådana fall ett kryss i rutan härintill:</t>
  </si>
  <si>
    <t xml:space="preserve"> </t>
  </si>
  <si>
    <t>Antal timmedelseffekter per månad som används vid beräkning</t>
  </si>
  <si>
    <t>Myndighetsavgifter kr/år, exkl. moms</t>
  </si>
  <si>
    <t>Fast avgift kr/år, exkl. moms</t>
  </si>
  <si>
    <t>Rörlig 1 öre/kWh, exkl. moms</t>
  </si>
  <si>
    <t>Låglast (totalt 7 månader)</t>
  </si>
  <si>
    <t>Rörlig 2 öre/kWh, exkl. moms</t>
  </si>
  <si>
    <t xml:space="preserve">Höglast (totalt 5 månader) </t>
  </si>
  <si>
    <t>Om rörligt pris inte varierar över säsong ska samma pris anges i båda fälten</t>
  </si>
  <si>
    <t>Låglasteffekt kr/kW, exkl. moms</t>
  </si>
  <si>
    <t>Kr/kW och månad (totalt 7 månader)</t>
  </si>
  <si>
    <t>Om kr/kW inte varierar över säsong ska samma pris anges på både låglast- och höglasteffekt</t>
  </si>
  <si>
    <t>Höglasteffekt kr/kW, exkl. moms</t>
  </si>
  <si>
    <t>Kr/kW och månad (totalt 5 månader)</t>
  </si>
  <si>
    <t>Ange i kommentaren nedan om annan fördelning än 5 / 7 månader används i företagets prismodell</t>
  </si>
  <si>
    <t>Totalt antal uttagspunkter med denna effekt oavsett förbrukning</t>
  </si>
  <si>
    <t>Totalt kr/år, exkl. moms</t>
  </si>
  <si>
    <t>Villa 16 A, 5 000 kWh/år</t>
  </si>
  <si>
    <t>3,9 kW</t>
  </si>
  <si>
    <t>Villa 20 A, 10 000 kWh/år</t>
  </si>
  <si>
    <t>6,8 kW</t>
  </si>
  <si>
    <t>Villa 20 A, 20 000 kWh/år</t>
  </si>
  <si>
    <t>9,4 kW</t>
  </si>
  <si>
    <t>Villa 25 A, 20 000 kWh/år</t>
  </si>
  <si>
    <t>11 kW</t>
  </si>
  <si>
    <t>Villa 25 A, 30 000 kWh/år</t>
  </si>
  <si>
    <t>14,3 kW</t>
  </si>
  <si>
    <t>35 A, 30 000 kWh/år</t>
  </si>
  <si>
    <t>16 kW</t>
  </si>
  <si>
    <t>50 A, 40 000 kWh/år</t>
  </si>
  <si>
    <t>22,8 kW</t>
  </si>
  <si>
    <t>63 A, 50 000 kWh/år</t>
  </si>
  <si>
    <t>28,2 kW</t>
  </si>
  <si>
    <t>80 A, 80 000 kWh/år</t>
  </si>
  <si>
    <t>30 kW</t>
  </si>
  <si>
    <t>100 A, 100 000 kWh/år</t>
  </si>
  <si>
    <t>39,2 kW</t>
  </si>
  <si>
    <t>125 A, 125 000 kWh/år</t>
  </si>
  <si>
    <t>46,2 kW</t>
  </si>
  <si>
    <t>160 A, 190 000 kWh/år</t>
  </si>
  <si>
    <t>59,6 kW</t>
  </si>
  <si>
    <t>200 A, 240 000 kWh/år</t>
  </si>
  <si>
    <t>81,6 kW</t>
  </si>
  <si>
    <t>Kommentarer</t>
  </si>
  <si>
    <t>Detta blad ska inte fyllas i av företaget</t>
  </si>
  <si>
    <t>Typkund</t>
  </si>
  <si>
    <t>Årsförbrukning</t>
  </si>
  <si>
    <t>Högsta meddeleffekt</t>
  </si>
  <si>
    <t>Antal månader höglast</t>
  </si>
  <si>
    <t>Antal månader låglast</t>
  </si>
  <si>
    <t>Lägenhet 16 A, 2000 kWh/år</t>
  </si>
  <si>
    <t>Total1</t>
  </si>
  <si>
    <t>Total1&lt;35A</t>
  </si>
  <si>
    <t>Total1≥35A</t>
  </si>
  <si>
    <t>Villa 16 A 5000 kWh/år</t>
  </si>
  <si>
    <t>Villa 20 A, 20000 kWh/år</t>
  </si>
  <si>
    <t>Villa 25 A, 20000 kWh/år</t>
  </si>
  <si>
    <t>Villa 25 A, 30000 kWh/år</t>
  </si>
  <si>
    <t>35 A 30 000 kWh/år</t>
  </si>
  <si>
    <t>50 A 40 000 kWh/år</t>
  </si>
  <si>
    <t>63 A 50 000 kWh/år</t>
  </si>
  <si>
    <t>80 A 80 000 kWh/år</t>
  </si>
  <si>
    <t>100 A 100 000 kWh/år</t>
  </si>
  <si>
    <t>125 A 125 000 kWh/år</t>
  </si>
  <si>
    <t>160 A 190 000 kWh/år</t>
  </si>
  <si>
    <t>200 A 240 000 kWh/år</t>
  </si>
  <si>
    <t>Villa 16 A 5 000 kWh/år</t>
  </si>
  <si>
    <t>Har företaget inte denna typkund?</t>
  </si>
  <si>
    <t>Rörligt 1 öre/kWh, exkl. moms</t>
  </si>
  <si>
    <t>Rörligt 2 öre/kWh, exkl. moms</t>
  </si>
  <si>
    <t>Ärendenummer</t>
  </si>
  <si>
    <r>
      <t>2023-</t>
    </r>
    <r>
      <rPr>
        <sz val="10"/>
        <color rgb="FFFF0000"/>
        <rFont val="Arial"/>
        <family val="2"/>
      </rPr>
      <t>XXXXXX</t>
    </r>
  </si>
  <si>
    <t xml:space="preserve">Den ifyllda Excel-filen laddas upp och skickas in via Neon senast den 31 januari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</si>
</sst>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theme="3" tint="0.39997558519241921"/>
      <name val="Arial"/>
      <family val="2"/>
    </font>
    <font>
      <b/>
      <sz val="12"/>
      <name val="Calibri"/>
      <family val="2"/>
      <scheme val="minor"/>
    </font>
    <font>
      <b/>
      <sz val="14"/>
      <color theme="3" tint="0.39997558519241921"/>
      <name val="Arial"/>
      <family val="2"/>
    </font>
    <font>
      <sz val="11"/>
      <color theme="3" tint="0.3999755851924192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ck">
        <color theme="0" tint="-0.499984740745262"/>
      </right>
      <top/>
      <bottom/>
      <diagonal/>
    </border>
    <border>
      <left style="medium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 style="medium">
        <color theme="0" tint="-0.499984740745262"/>
      </right>
      <top/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2" borderId="1" xfId="0" applyFont="1" applyFill="1" applyBorder="1"/>
    <xf numFmtId="0" fontId="0" fillId="0" borderId="0" xfId="0" applyAlignment="1">
      <alignment wrapText="1"/>
    </xf>
    <xf numFmtId="0" fontId="4" fillId="2" borderId="4" xfId="0" applyFont="1" applyFill="1" applyBorder="1"/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6" fillId="2" borderId="9" xfId="0" applyFont="1" applyFill="1" applyBorder="1" applyAlignment="1">
      <alignment wrapText="1"/>
    </xf>
    <xf numFmtId="0" fontId="0" fillId="3" borderId="1" xfId="0" applyFill="1" applyBorder="1"/>
    <xf numFmtId="2" fontId="0" fillId="0" borderId="1" xfId="0" applyNumberFormat="1" applyBorder="1"/>
    <xf numFmtId="0" fontId="0" fillId="0" borderId="2" xfId="0" applyBorder="1"/>
    <xf numFmtId="2" fontId="0" fillId="0" borderId="3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2" fillId="3" borderId="10" xfId="0" applyFont="1" applyFill="1" applyBorder="1" applyAlignment="1">
      <alignment wrapText="1"/>
    </xf>
    <xf numFmtId="0" fontId="7" fillId="3" borderId="11" xfId="0" applyFont="1" applyFill="1" applyBorder="1" applyProtection="1">
      <protection locked="0"/>
    </xf>
    <xf numFmtId="0" fontId="2" fillId="0" borderId="13" xfId="0" applyFont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9" fillId="0" borderId="0" xfId="0" applyFont="1"/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15" xfId="0" applyBorder="1"/>
    <xf numFmtId="1" fontId="0" fillId="0" borderId="15" xfId="0" applyNumberFormat="1" applyBorder="1"/>
    <xf numFmtId="3" fontId="0" fillId="0" borderId="15" xfId="0" applyNumberFormat="1" applyBorder="1"/>
    <xf numFmtId="4" fontId="0" fillId="0" borderId="15" xfId="0" applyNumberFormat="1" applyBorder="1"/>
    <xf numFmtId="0" fontId="9" fillId="5" borderId="0" xfId="0" applyFont="1" applyFill="1"/>
    <xf numFmtId="0" fontId="6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5" fillId="0" borderId="16" xfId="0" applyFont="1" applyBorder="1" applyAlignment="1">
      <alignment wrapText="1"/>
    </xf>
    <xf numFmtId="0" fontId="2" fillId="3" borderId="17" xfId="0" applyFont="1" applyFill="1" applyBorder="1" applyAlignment="1">
      <alignment wrapText="1"/>
    </xf>
    <xf numFmtId="3" fontId="0" fillId="0" borderId="17" xfId="0" applyNumberFormat="1" applyBorder="1"/>
    <xf numFmtId="3" fontId="0" fillId="0" borderId="18" xfId="0" applyNumberFormat="1" applyBorder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0" fillId="0" borderId="31" xfId="0" applyBorder="1" applyAlignment="1">
      <alignment wrapText="1"/>
    </xf>
    <xf numFmtId="0" fontId="5" fillId="0" borderId="29" xfId="0" applyFont="1" applyBorder="1" applyAlignment="1">
      <alignment vertical="center" wrapText="1"/>
    </xf>
    <xf numFmtId="2" fontId="2" fillId="4" borderId="12" xfId="0" applyNumberFormat="1" applyFont="1" applyFill="1" applyBorder="1" applyProtection="1">
      <protection locked="0"/>
    </xf>
    <xf numFmtId="2" fontId="2" fillId="4" borderId="30" xfId="0" applyNumberFormat="1" applyFont="1" applyFill="1" applyBorder="1" applyProtection="1">
      <protection locked="0"/>
    </xf>
    <xf numFmtId="2" fontId="5" fillId="0" borderId="8" xfId="0" applyNumberFormat="1" applyFont="1" applyBorder="1" applyAlignment="1">
      <alignment vertical="center"/>
    </xf>
    <xf numFmtId="0" fontId="12" fillId="0" borderId="0" xfId="0" applyFont="1" applyAlignment="1">
      <alignment horizontal="left" wrapText="1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14" fillId="0" borderId="21" xfId="0" applyFont="1" applyBorder="1" applyProtection="1">
      <protection locked="0"/>
    </xf>
    <xf numFmtId="0" fontId="14" fillId="0" borderId="22" xfId="0" applyFont="1" applyBorder="1" applyProtection="1">
      <protection locked="0"/>
    </xf>
    <xf numFmtId="0" fontId="14" fillId="0" borderId="23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8" fillId="2" borderId="14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6" fillId="2" borderId="26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10" fillId="5" borderId="28" xfId="0" applyFont="1" applyFill="1" applyBorder="1" applyAlignment="1">
      <alignment horizontal="center" wrapText="1"/>
    </xf>
    <xf numFmtId="0" fontId="10" fillId="5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J197"/>
  <sheetViews>
    <sheetView showGridLines="0" tabSelected="1" zoomScale="126" zoomScaleNormal="236" zoomScaleSheetLayoutView="70" zoomScalePageLayoutView="85" workbookViewId="0">
      <selection activeCell="C13" sqref="C13"/>
    </sheetView>
  </sheetViews>
  <sheetFormatPr defaultRowHeight="12.5" x14ac:dyDescent="0.25"/>
  <cols>
    <col min="1" max="1" width="2.453125" customWidth="1"/>
    <col min="2" max="2" width="36.453125" style="2" customWidth="1"/>
    <col min="3" max="3" width="11.08984375" customWidth="1"/>
    <col min="4" max="4" width="10.6328125" customWidth="1"/>
    <col min="5" max="5" width="22.54296875" customWidth="1"/>
    <col min="6" max="6" width="12.6328125" customWidth="1"/>
    <col min="13" max="13" width="10.90625" customWidth="1"/>
  </cols>
  <sheetData>
    <row r="1" spans="2:10" ht="14.25" customHeight="1" x14ac:dyDescent="0.25"/>
    <row r="2" spans="2:10" ht="14.25" customHeight="1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</row>
    <row r="3" spans="2:10" ht="14.25" customHeight="1" x14ac:dyDescent="0.3">
      <c r="B3" s="36"/>
      <c r="C3" s="37"/>
      <c r="D3" s="37"/>
      <c r="E3" s="37"/>
      <c r="F3" s="37"/>
      <c r="G3" s="37"/>
    </row>
    <row r="4" spans="2:10" ht="14.25" customHeight="1" x14ac:dyDescent="0.3">
      <c r="B4" s="43" t="s">
        <v>86</v>
      </c>
      <c r="C4" s="43"/>
      <c r="D4" s="43"/>
      <c r="E4" s="43"/>
      <c r="F4" s="43"/>
      <c r="G4" s="43"/>
    </row>
    <row r="5" spans="2:10" ht="14.25" customHeight="1" thickBot="1" x14ac:dyDescent="0.3"/>
    <row r="6" spans="2:10" ht="14.25" customHeight="1" x14ac:dyDescent="0.3">
      <c r="B6" s="19" t="s">
        <v>1</v>
      </c>
      <c r="C6" s="52">
        <v>2024</v>
      </c>
      <c r="D6" s="53"/>
      <c r="E6" s="54"/>
      <c r="H6" s="15"/>
    </row>
    <row r="7" spans="2:10" ht="14.25" customHeight="1" x14ac:dyDescent="0.25">
      <c r="B7" s="18" t="s">
        <v>2</v>
      </c>
      <c r="C7" s="46" t="s">
        <v>3</v>
      </c>
      <c r="D7" s="47"/>
      <c r="E7" s="48"/>
      <c r="F7" s="20" t="s">
        <v>4</v>
      </c>
    </row>
    <row r="8" spans="2:10" ht="14.25" customHeight="1" x14ac:dyDescent="0.25">
      <c r="B8" s="18" t="s">
        <v>5</v>
      </c>
      <c r="C8" s="49" t="s">
        <v>6</v>
      </c>
      <c r="D8" s="50"/>
      <c r="E8" s="51"/>
      <c r="F8" s="20" t="s">
        <v>4</v>
      </c>
    </row>
    <row r="9" spans="2:10" ht="14.25" customHeight="1" x14ac:dyDescent="0.25">
      <c r="B9" s="18" t="s">
        <v>7</v>
      </c>
      <c r="C9" s="46" t="s">
        <v>8</v>
      </c>
      <c r="D9" s="47"/>
      <c r="E9" s="48"/>
      <c r="F9" s="20" t="s">
        <v>9</v>
      </c>
    </row>
    <row r="10" spans="2:10" ht="14.25" customHeight="1" x14ac:dyDescent="0.25">
      <c r="B10" s="18" t="s">
        <v>84</v>
      </c>
      <c r="C10" s="49" t="s">
        <v>85</v>
      </c>
      <c r="D10" s="50"/>
      <c r="E10" s="51"/>
      <c r="F10" s="20" t="s">
        <v>4</v>
      </c>
    </row>
    <row r="11" spans="2:10" ht="14.25" customHeight="1" thickBot="1" x14ac:dyDescent="0.3"/>
    <row r="12" spans="2:10" ht="14.25" customHeight="1" thickTop="1" x14ac:dyDescent="0.35">
      <c r="B12" s="8" t="s">
        <v>10</v>
      </c>
      <c r="C12" s="3" t="s">
        <v>11</v>
      </c>
      <c r="D12" s="20" t="s">
        <v>12</v>
      </c>
    </row>
    <row r="13" spans="2:10" ht="26" x14ac:dyDescent="0.35">
      <c r="B13" s="16" t="s">
        <v>13</v>
      </c>
      <c r="C13" s="17"/>
      <c r="D13" s="14"/>
    </row>
    <row r="14" spans="2:10" ht="25" x14ac:dyDescent="0.25">
      <c r="B14" s="4" t="s">
        <v>15</v>
      </c>
      <c r="C14" s="40"/>
      <c r="D14" s="14"/>
    </row>
    <row r="15" spans="2:10" ht="14.25" customHeight="1" x14ac:dyDescent="0.25">
      <c r="B15" s="5" t="s">
        <v>16</v>
      </c>
      <c r="C15" s="40"/>
      <c r="D15" s="14"/>
    </row>
    <row r="16" spans="2:10" ht="14.25" customHeight="1" x14ac:dyDescent="0.25">
      <c r="B16" s="5" t="s">
        <v>17</v>
      </c>
      <c r="C16" s="40"/>
    </row>
    <row r="17" spans="2:9" ht="14.25" customHeight="1" x14ac:dyDescent="0.25">
      <c r="B17" s="5" t="s">
        <v>18</v>
      </c>
      <c r="C17" s="40"/>
      <c r="D17" s="20" t="s">
        <v>19</v>
      </c>
    </row>
    <row r="18" spans="2:9" ht="14.25" customHeight="1" x14ac:dyDescent="0.25">
      <c r="B18" s="5" t="s">
        <v>20</v>
      </c>
      <c r="C18" s="40"/>
      <c r="D18" s="20" t="s">
        <v>21</v>
      </c>
      <c r="F18" s="20" t="s">
        <v>22</v>
      </c>
    </row>
    <row r="19" spans="2:9" ht="14.25" customHeight="1" x14ac:dyDescent="0.25">
      <c r="B19" s="5" t="s">
        <v>23</v>
      </c>
      <c r="C19" s="40"/>
      <c r="D19" s="20" t="s">
        <v>24</v>
      </c>
      <c r="E19" s="20"/>
      <c r="F19" s="20" t="s">
        <v>25</v>
      </c>
      <c r="I19" s="20"/>
    </row>
    <row r="20" spans="2:9" ht="14.25" customHeight="1" x14ac:dyDescent="0.25">
      <c r="B20" s="38" t="s">
        <v>26</v>
      </c>
      <c r="C20" s="40"/>
      <c r="D20" s="20" t="s">
        <v>27</v>
      </c>
      <c r="E20" s="20"/>
      <c r="F20" s="20" t="s">
        <v>28</v>
      </c>
      <c r="I20" s="20"/>
    </row>
    <row r="21" spans="2:9" ht="25.5" thickBot="1" x14ac:dyDescent="0.3">
      <c r="B21" s="6" t="s">
        <v>29</v>
      </c>
      <c r="C21" s="41"/>
      <c r="D21" s="20" t="s">
        <v>4</v>
      </c>
      <c r="E21" s="20"/>
      <c r="F21" s="20"/>
      <c r="I21" s="20"/>
    </row>
    <row r="22" spans="2:9" ht="14.25" customHeight="1" thickTop="1" thickBot="1" x14ac:dyDescent="0.3">
      <c r="B22" s="7" t="s">
        <v>30</v>
      </c>
      <c r="C22" s="42">
        <f>SUM(((C15+C16)+((C17*Beräkningar!D3)/100*7/12)+((C18*Beräkningar!D3)/100*5/12)+(C19*Beräkningar!G3*Beräkningar!Q8)+(C20*Beräkningar!F3*Beräkningar!Q8)))</f>
        <v>0</v>
      </c>
    </row>
    <row r="23" spans="2:9" ht="14.25" customHeight="1" thickTop="1" x14ac:dyDescent="0.25"/>
    <row r="24" spans="2:9" ht="14.25" customHeight="1" thickBot="1" x14ac:dyDescent="0.3"/>
    <row r="25" spans="2:9" ht="14.25" customHeight="1" thickTop="1" x14ac:dyDescent="0.35">
      <c r="B25" s="8" t="s">
        <v>31</v>
      </c>
      <c r="C25" s="3" t="s">
        <v>32</v>
      </c>
    </row>
    <row r="26" spans="2:9" ht="26" x14ac:dyDescent="0.35">
      <c r="B26" s="16" t="s">
        <v>13</v>
      </c>
      <c r="C26" s="17"/>
    </row>
    <row r="27" spans="2:9" ht="25" x14ac:dyDescent="0.25">
      <c r="B27" s="4" t="s">
        <v>15</v>
      </c>
      <c r="C27" s="40"/>
    </row>
    <row r="28" spans="2:9" ht="14.25" customHeight="1" x14ac:dyDescent="0.25">
      <c r="B28" s="5" t="s">
        <v>16</v>
      </c>
      <c r="C28" s="40"/>
    </row>
    <row r="29" spans="2:9" ht="14.25" customHeight="1" x14ac:dyDescent="0.25">
      <c r="B29" s="5" t="s">
        <v>17</v>
      </c>
      <c r="C29" s="40"/>
    </row>
    <row r="30" spans="2:9" ht="14.25" customHeight="1" x14ac:dyDescent="0.25">
      <c r="B30" s="5" t="s">
        <v>18</v>
      </c>
      <c r="C30" s="40"/>
    </row>
    <row r="31" spans="2:9" ht="14.25" customHeight="1" x14ac:dyDescent="0.25">
      <c r="B31" s="5" t="s">
        <v>20</v>
      </c>
      <c r="C31" s="40"/>
    </row>
    <row r="32" spans="2:9" ht="14.25" customHeight="1" x14ac:dyDescent="0.25">
      <c r="B32" s="5" t="s">
        <v>23</v>
      </c>
      <c r="C32" s="40"/>
      <c r="D32" s="14"/>
    </row>
    <row r="33" spans="2:4" ht="14.25" customHeight="1" x14ac:dyDescent="0.25">
      <c r="B33" s="5" t="s">
        <v>26</v>
      </c>
      <c r="C33" s="40"/>
      <c r="D33" s="14"/>
    </row>
    <row r="34" spans="2:4" ht="25.5" thickBot="1" x14ac:dyDescent="0.3">
      <c r="B34" s="6" t="s">
        <v>29</v>
      </c>
      <c r="C34" s="41"/>
      <c r="D34" s="14"/>
    </row>
    <row r="35" spans="2:4" ht="14.25" customHeight="1" thickTop="1" thickBot="1" x14ac:dyDescent="0.3">
      <c r="B35" s="7" t="s">
        <v>30</v>
      </c>
      <c r="C35" s="42">
        <f>SUM(((C28+C29)+((C30*Beräkningar!D13)/100*7/12)+((C31*Beräkningar!D13)/100*5/12)+('Företagets uppgifter'!C32*Beräkningar!G13*Beräkningar!Q18)+('Företagets uppgifter'!C33*Beräkningar!F13*Beräkningar!Q18)))</f>
        <v>0</v>
      </c>
    </row>
    <row r="36" spans="2:4" ht="14.25" customHeight="1" thickTop="1" x14ac:dyDescent="0.25"/>
    <row r="37" spans="2:4" ht="14.25" customHeight="1" thickBot="1" x14ac:dyDescent="0.3"/>
    <row r="38" spans="2:4" ht="14.25" customHeight="1" thickTop="1" x14ac:dyDescent="0.35">
      <c r="B38" s="8" t="s">
        <v>33</v>
      </c>
      <c r="C38" s="3" t="s">
        <v>34</v>
      </c>
    </row>
    <row r="39" spans="2:4" ht="26" x14ac:dyDescent="0.35">
      <c r="B39" s="16" t="s">
        <v>13</v>
      </c>
      <c r="C39" s="17"/>
    </row>
    <row r="40" spans="2:4" ht="25" x14ac:dyDescent="0.25">
      <c r="B40" s="4" t="s">
        <v>15</v>
      </c>
      <c r="C40" s="40"/>
    </row>
    <row r="41" spans="2:4" ht="14.25" customHeight="1" x14ac:dyDescent="0.25">
      <c r="B41" s="5" t="s">
        <v>16</v>
      </c>
      <c r="C41" s="40"/>
    </row>
    <row r="42" spans="2:4" ht="14.25" customHeight="1" x14ac:dyDescent="0.25">
      <c r="B42" s="5" t="s">
        <v>17</v>
      </c>
      <c r="C42" s="40"/>
    </row>
    <row r="43" spans="2:4" ht="14.25" customHeight="1" x14ac:dyDescent="0.25">
      <c r="B43" s="5" t="s">
        <v>18</v>
      </c>
      <c r="C43" s="40"/>
    </row>
    <row r="44" spans="2:4" ht="14.25" customHeight="1" x14ac:dyDescent="0.25">
      <c r="B44" s="5" t="s">
        <v>20</v>
      </c>
      <c r="C44" s="40"/>
    </row>
    <row r="45" spans="2:4" ht="14.25" customHeight="1" x14ac:dyDescent="0.25">
      <c r="B45" s="5" t="s">
        <v>23</v>
      </c>
      <c r="C45" s="40"/>
      <c r="D45" s="14"/>
    </row>
    <row r="46" spans="2:4" ht="14.25" customHeight="1" x14ac:dyDescent="0.25">
      <c r="B46" s="5" t="s">
        <v>26</v>
      </c>
      <c r="C46" s="40"/>
      <c r="D46" s="14"/>
    </row>
    <row r="47" spans="2:4" ht="25.5" thickBot="1" x14ac:dyDescent="0.3">
      <c r="B47" s="6" t="s">
        <v>29</v>
      </c>
      <c r="C47" s="41"/>
      <c r="D47" s="14"/>
    </row>
    <row r="48" spans="2:4" ht="14.25" customHeight="1" thickTop="1" thickBot="1" x14ac:dyDescent="0.3">
      <c r="B48" s="7" t="s">
        <v>30</v>
      </c>
      <c r="C48" s="42">
        <f>SUM(((C41+C42)+((C43*Beräkningar!D23)/100*7/12)+((C44*Beräkningar!D23)/100*5/12)+('Företagets uppgifter'!C45*Beräkningar!G23*Beräkningar!Q28)+('Företagets uppgifter'!C46*Beräkningar!F23*Beräkningar!Q28)))</f>
        <v>0</v>
      </c>
    </row>
    <row r="49" spans="2:4" ht="14.25" customHeight="1" thickTop="1" x14ac:dyDescent="0.25"/>
    <row r="50" spans="2:4" ht="14.25" customHeight="1" thickBot="1" x14ac:dyDescent="0.3"/>
    <row r="51" spans="2:4" ht="14.25" customHeight="1" thickTop="1" x14ac:dyDescent="0.35">
      <c r="B51" s="8" t="s">
        <v>35</v>
      </c>
      <c r="C51" s="3" t="s">
        <v>36</v>
      </c>
    </row>
    <row r="52" spans="2:4" ht="26" x14ac:dyDescent="0.35">
      <c r="B52" s="16" t="s">
        <v>13</v>
      </c>
      <c r="C52" s="17"/>
    </row>
    <row r="53" spans="2:4" ht="25" x14ac:dyDescent="0.25">
      <c r="B53" s="4" t="s">
        <v>15</v>
      </c>
      <c r="C53" s="40"/>
    </row>
    <row r="54" spans="2:4" ht="14.25" customHeight="1" x14ac:dyDescent="0.25">
      <c r="B54" s="5" t="s">
        <v>16</v>
      </c>
      <c r="C54" s="40"/>
    </row>
    <row r="55" spans="2:4" ht="14.25" customHeight="1" x14ac:dyDescent="0.25">
      <c r="B55" s="5" t="s">
        <v>17</v>
      </c>
      <c r="C55" s="40"/>
    </row>
    <row r="56" spans="2:4" ht="14.25" customHeight="1" x14ac:dyDescent="0.25">
      <c r="B56" s="5" t="s">
        <v>18</v>
      </c>
      <c r="C56" s="40"/>
    </row>
    <row r="57" spans="2:4" ht="14.25" customHeight="1" x14ac:dyDescent="0.25">
      <c r="B57" s="5" t="s">
        <v>20</v>
      </c>
      <c r="C57" s="40"/>
    </row>
    <row r="58" spans="2:4" ht="14.25" customHeight="1" x14ac:dyDescent="0.25">
      <c r="B58" s="5" t="s">
        <v>23</v>
      </c>
      <c r="C58" s="40"/>
      <c r="D58" s="14"/>
    </row>
    <row r="59" spans="2:4" ht="14.25" customHeight="1" x14ac:dyDescent="0.25">
      <c r="B59" s="5" t="s">
        <v>26</v>
      </c>
      <c r="C59" s="40"/>
      <c r="D59" s="14"/>
    </row>
    <row r="60" spans="2:4" ht="25.5" thickBot="1" x14ac:dyDescent="0.3">
      <c r="B60" s="6" t="s">
        <v>29</v>
      </c>
      <c r="C60" s="41"/>
      <c r="D60" s="14"/>
    </row>
    <row r="61" spans="2:4" ht="14.25" customHeight="1" thickTop="1" thickBot="1" x14ac:dyDescent="0.3">
      <c r="B61" s="7" t="s">
        <v>30</v>
      </c>
      <c r="C61" s="42">
        <f>SUM(((C54+C55)+((C56*Beräkningar!D33)/100*7/12)+((C57*Beräkningar!D33)/100*5/12)+('Företagets uppgifter'!C58*Beräkningar!G33*Beräkningar!Q38)+('Företagets uppgifter'!C59*Beräkningar!F33*Beräkningar!Q38)))</f>
        <v>0</v>
      </c>
    </row>
    <row r="62" spans="2:4" ht="14.25" customHeight="1" thickTop="1" x14ac:dyDescent="0.25"/>
    <row r="63" spans="2:4" ht="14.25" customHeight="1" thickBot="1" x14ac:dyDescent="0.3"/>
    <row r="64" spans="2:4" ht="14.25" customHeight="1" thickTop="1" x14ac:dyDescent="0.35">
      <c r="B64" s="8" t="s">
        <v>37</v>
      </c>
      <c r="C64" s="3" t="s">
        <v>38</v>
      </c>
    </row>
    <row r="65" spans="2:4" ht="26" x14ac:dyDescent="0.35">
      <c r="B65" s="16" t="s">
        <v>13</v>
      </c>
      <c r="C65" s="17" t="s">
        <v>14</v>
      </c>
    </row>
    <row r="66" spans="2:4" ht="25" x14ac:dyDescent="0.25">
      <c r="B66" s="4" t="s">
        <v>15</v>
      </c>
      <c r="C66" s="40"/>
    </row>
    <row r="67" spans="2:4" ht="14.25" customHeight="1" x14ac:dyDescent="0.25">
      <c r="B67" s="5" t="s">
        <v>16</v>
      </c>
      <c r="C67" s="40"/>
    </row>
    <row r="68" spans="2:4" ht="14.25" customHeight="1" x14ac:dyDescent="0.25">
      <c r="B68" s="5" t="s">
        <v>17</v>
      </c>
      <c r="C68" s="40"/>
    </row>
    <row r="69" spans="2:4" ht="14.25" customHeight="1" x14ac:dyDescent="0.25">
      <c r="B69" s="5" t="s">
        <v>18</v>
      </c>
      <c r="C69" s="40"/>
    </row>
    <row r="70" spans="2:4" ht="14.25" customHeight="1" x14ac:dyDescent="0.25">
      <c r="B70" s="5" t="s">
        <v>20</v>
      </c>
      <c r="C70" s="40"/>
    </row>
    <row r="71" spans="2:4" ht="14.25" customHeight="1" x14ac:dyDescent="0.25">
      <c r="B71" s="5" t="s">
        <v>23</v>
      </c>
      <c r="C71" s="40"/>
      <c r="D71" s="14"/>
    </row>
    <row r="72" spans="2:4" ht="14.25" customHeight="1" x14ac:dyDescent="0.25">
      <c r="B72" s="5" t="s">
        <v>26</v>
      </c>
      <c r="C72" s="40"/>
      <c r="D72" s="14"/>
    </row>
    <row r="73" spans="2:4" ht="25.5" thickBot="1" x14ac:dyDescent="0.3">
      <c r="B73" s="6" t="s">
        <v>29</v>
      </c>
      <c r="C73" s="41"/>
      <c r="D73" s="14"/>
    </row>
    <row r="74" spans="2:4" ht="14.25" customHeight="1" thickTop="1" thickBot="1" x14ac:dyDescent="0.3">
      <c r="B74" s="7" t="s">
        <v>30</v>
      </c>
      <c r="C74" s="42">
        <f>SUM(((C67+C68)+((C69*Beräkningar!D43)/100*7/12)+((C70*Beräkningar!D43)/100*5/12)+('Företagets uppgifter'!C71*Beräkningar!G43*Beräkningar!Q48)+('Företagets uppgifter'!C72*Beräkningar!F43*Beräkningar!Q48)))</f>
        <v>0</v>
      </c>
    </row>
    <row r="75" spans="2:4" ht="14.25" customHeight="1" thickTop="1" x14ac:dyDescent="0.25"/>
    <row r="76" spans="2:4" ht="14.25" customHeight="1" thickBot="1" x14ac:dyDescent="0.3"/>
    <row r="77" spans="2:4" ht="14.25" customHeight="1" thickTop="1" x14ac:dyDescent="0.35">
      <c r="B77" s="8" t="s">
        <v>39</v>
      </c>
      <c r="C77" s="3" t="s">
        <v>40</v>
      </c>
    </row>
    <row r="78" spans="2:4" ht="26" x14ac:dyDescent="0.35">
      <c r="B78" s="16" t="s">
        <v>13</v>
      </c>
      <c r="C78" s="17" t="s">
        <v>14</v>
      </c>
    </row>
    <row r="79" spans="2:4" ht="25" x14ac:dyDescent="0.25">
      <c r="B79" s="4" t="s">
        <v>15</v>
      </c>
      <c r="C79" s="40"/>
    </row>
    <row r="80" spans="2:4" ht="14.25" customHeight="1" x14ac:dyDescent="0.25">
      <c r="B80" s="5" t="s">
        <v>16</v>
      </c>
      <c r="C80" s="40"/>
    </row>
    <row r="81" spans="2:4" ht="14.25" customHeight="1" x14ac:dyDescent="0.25">
      <c r="B81" s="5" t="s">
        <v>17</v>
      </c>
      <c r="C81" s="40"/>
    </row>
    <row r="82" spans="2:4" ht="14.25" customHeight="1" x14ac:dyDescent="0.25">
      <c r="B82" s="5" t="s">
        <v>18</v>
      </c>
      <c r="C82" s="40"/>
    </row>
    <row r="83" spans="2:4" ht="14.25" customHeight="1" x14ac:dyDescent="0.25">
      <c r="B83" s="5" t="s">
        <v>20</v>
      </c>
      <c r="C83" s="40"/>
    </row>
    <row r="84" spans="2:4" ht="14.25" customHeight="1" x14ac:dyDescent="0.25">
      <c r="B84" s="5" t="s">
        <v>23</v>
      </c>
      <c r="C84" s="40"/>
      <c r="D84" s="14"/>
    </row>
    <row r="85" spans="2:4" ht="14.25" customHeight="1" x14ac:dyDescent="0.25">
      <c r="B85" s="5" t="s">
        <v>26</v>
      </c>
      <c r="C85" s="40"/>
      <c r="D85" s="14"/>
    </row>
    <row r="86" spans="2:4" ht="25.5" thickBot="1" x14ac:dyDescent="0.3">
      <c r="B86" s="6" t="s">
        <v>29</v>
      </c>
      <c r="C86" s="41"/>
      <c r="D86" s="14"/>
    </row>
    <row r="87" spans="2:4" ht="14.25" customHeight="1" thickTop="1" thickBot="1" x14ac:dyDescent="0.3">
      <c r="B87" s="7" t="s">
        <v>30</v>
      </c>
      <c r="C87" s="42">
        <f>SUM(((C80+C81)+((C82*Beräkningar!D53)/100*7/12)+((C83*Beräkningar!D53)/100*5/12)+('Företagets uppgifter'!C84*Beräkningar!G53*Beräkningar!Q58)+('Företagets uppgifter'!C85*Beräkningar!F53*Beräkningar!Q58)))</f>
        <v>0</v>
      </c>
    </row>
    <row r="88" spans="2:4" ht="14.25" customHeight="1" thickTop="1" x14ac:dyDescent="0.25"/>
    <row r="89" spans="2:4" ht="14.25" customHeight="1" thickBot="1" x14ac:dyDescent="0.3">
      <c r="B89"/>
    </row>
    <row r="90" spans="2:4" ht="14.25" customHeight="1" thickTop="1" x14ac:dyDescent="0.35">
      <c r="B90" s="8" t="s">
        <v>41</v>
      </c>
      <c r="C90" s="3" t="s">
        <v>42</v>
      </c>
    </row>
    <row r="91" spans="2:4" ht="26" x14ac:dyDescent="0.35">
      <c r="B91" s="16" t="s">
        <v>13</v>
      </c>
      <c r="C91" s="17" t="s">
        <v>14</v>
      </c>
    </row>
    <row r="92" spans="2:4" ht="25" x14ac:dyDescent="0.25">
      <c r="B92" s="4" t="s">
        <v>15</v>
      </c>
      <c r="C92" s="40"/>
    </row>
    <row r="93" spans="2:4" ht="14.25" customHeight="1" x14ac:dyDescent="0.25">
      <c r="B93" s="5" t="s">
        <v>16</v>
      </c>
      <c r="C93" s="40"/>
    </row>
    <row r="94" spans="2:4" ht="14.25" customHeight="1" x14ac:dyDescent="0.25">
      <c r="B94" s="5" t="s">
        <v>17</v>
      </c>
      <c r="C94" s="40"/>
    </row>
    <row r="95" spans="2:4" ht="14.25" customHeight="1" x14ac:dyDescent="0.25">
      <c r="B95" s="5" t="s">
        <v>18</v>
      </c>
      <c r="C95" s="40"/>
    </row>
    <row r="96" spans="2:4" ht="14.25" customHeight="1" x14ac:dyDescent="0.25">
      <c r="B96" s="5" t="s">
        <v>20</v>
      </c>
      <c r="C96" s="40"/>
    </row>
    <row r="97" spans="2:4" ht="14.25" customHeight="1" x14ac:dyDescent="0.25">
      <c r="B97" s="5" t="s">
        <v>23</v>
      </c>
      <c r="C97" s="40"/>
      <c r="D97" s="14"/>
    </row>
    <row r="98" spans="2:4" ht="14.25" customHeight="1" x14ac:dyDescent="0.25">
      <c r="B98" s="5" t="s">
        <v>26</v>
      </c>
      <c r="C98" s="40"/>
      <c r="D98" s="14"/>
    </row>
    <row r="99" spans="2:4" ht="25.5" thickBot="1" x14ac:dyDescent="0.3">
      <c r="B99" s="6" t="s">
        <v>29</v>
      </c>
      <c r="C99" s="41"/>
      <c r="D99" s="14"/>
    </row>
    <row r="100" spans="2:4" ht="14.25" customHeight="1" thickTop="1" thickBot="1" x14ac:dyDescent="0.3">
      <c r="B100" s="7" t="s">
        <v>30</v>
      </c>
      <c r="C100" s="42">
        <f>SUM(((C93+C94)+((C95*Beräkningar!D63)/100*7/12)+((C96*Beräkningar!D63)/100*5/12)+('Företagets uppgifter'!C97*Beräkningar!G63*Beräkningar!Q69)+('Företagets uppgifter'!C98*Beräkningar!F63*Beräkningar!Q69)))</f>
        <v>0</v>
      </c>
    </row>
    <row r="101" spans="2:4" ht="14.25" customHeight="1" thickTop="1" x14ac:dyDescent="0.25">
      <c r="B101"/>
    </row>
    <row r="102" spans="2:4" ht="14.25" customHeight="1" thickBot="1" x14ac:dyDescent="0.3"/>
    <row r="103" spans="2:4" ht="14.25" customHeight="1" thickTop="1" x14ac:dyDescent="0.35">
      <c r="B103" s="8" t="s">
        <v>43</v>
      </c>
      <c r="C103" s="3" t="s">
        <v>44</v>
      </c>
    </row>
    <row r="104" spans="2:4" ht="26" x14ac:dyDescent="0.35">
      <c r="B104" s="16" t="s">
        <v>13</v>
      </c>
      <c r="C104" s="17" t="s">
        <v>14</v>
      </c>
    </row>
    <row r="105" spans="2:4" ht="25" x14ac:dyDescent="0.25">
      <c r="B105" s="4" t="s">
        <v>15</v>
      </c>
      <c r="C105" s="40"/>
    </row>
    <row r="106" spans="2:4" ht="14.25" customHeight="1" x14ac:dyDescent="0.25">
      <c r="B106" s="5" t="s">
        <v>16</v>
      </c>
      <c r="C106" s="40"/>
    </row>
    <row r="107" spans="2:4" ht="14.25" customHeight="1" x14ac:dyDescent="0.25">
      <c r="B107" s="5" t="s">
        <v>17</v>
      </c>
      <c r="C107" s="40"/>
    </row>
    <row r="108" spans="2:4" ht="14.25" customHeight="1" x14ac:dyDescent="0.25">
      <c r="B108" s="5" t="s">
        <v>18</v>
      </c>
      <c r="C108" s="40"/>
    </row>
    <row r="109" spans="2:4" ht="14.25" customHeight="1" x14ac:dyDescent="0.25">
      <c r="B109" s="5" t="s">
        <v>20</v>
      </c>
      <c r="C109" s="40"/>
    </row>
    <row r="110" spans="2:4" ht="14.25" customHeight="1" x14ac:dyDescent="0.25">
      <c r="B110" s="5" t="s">
        <v>23</v>
      </c>
      <c r="C110" s="40"/>
      <c r="D110" s="14"/>
    </row>
    <row r="111" spans="2:4" ht="14.25" customHeight="1" x14ac:dyDescent="0.25">
      <c r="B111" s="5" t="s">
        <v>26</v>
      </c>
      <c r="C111" s="40"/>
      <c r="D111" s="14"/>
    </row>
    <row r="112" spans="2:4" ht="25.5" thickBot="1" x14ac:dyDescent="0.3">
      <c r="B112" s="6" t="s">
        <v>29</v>
      </c>
      <c r="C112" s="41"/>
      <c r="D112" s="14"/>
    </row>
    <row r="113" spans="2:4" ht="14.25" customHeight="1" thickTop="1" thickBot="1" x14ac:dyDescent="0.3">
      <c r="B113" s="7" t="s">
        <v>30</v>
      </c>
      <c r="C113" s="42">
        <f>SUM(((C106+C107)+((C108*Beräkningar!D73)/100*7/12)+((C109*Beräkningar!D73)/100*5/12)+('Företagets uppgifter'!C110*Beräkningar!G73*Beräkningar!Q79)+('Företagets uppgifter'!C111*Beräkningar!F73*Beräkningar!Q79)))</f>
        <v>0</v>
      </c>
    </row>
    <row r="114" spans="2:4" ht="14.25" customHeight="1" thickTop="1" x14ac:dyDescent="0.25">
      <c r="B114"/>
    </row>
    <row r="115" spans="2:4" ht="14.25" customHeight="1" thickBot="1" x14ac:dyDescent="0.3"/>
    <row r="116" spans="2:4" ht="14.25" customHeight="1" thickTop="1" x14ac:dyDescent="0.35">
      <c r="B116" s="8" t="s">
        <v>45</v>
      </c>
      <c r="C116" s="3" t="s">
        <v>46</v>
      </c>
    </row>
    <row r="117" spans="2:4" ht="26" x14ac:dyDescent="0.35">
      <c r="B117" s="16" t="s">
        <v>13</v>
      </c>
      <c r="C117" s="17" t="s">
        <v>14</v>
      </c>
    </row>
    <row r="118" spans="2:4" ht="25" x14ac:dyDescent="0.25">
      <c r="B118" s="4" t="s">
        <v>15</v>
      </c>
      <c r="C118" s="40"/>
    </row>
    <row r="119" spans="2:4" ht="14.25" customHeight="1" x14ac:dyDescent="0.25">
      <c r="B119" s="5" t="s">
        <v>16</v>
      </c>
      <c r="C119" s="40"/>
    </row>
    <row r="120" spans="2:4" ht="14.25" customHeight="1" x14ac:dyDescent="0.25">
      <c r="B120" s="5" t="s">
        <v>17</v>
      </c>
      <c r="C120" s="40"/>
    </row>
    <row r="121" spans="2:4" ht="14.25" customHeight="1" x14ac:dyDescent="0.25">
      <c r="B121" s="5" t="s">
        <v>18</v>
      </c>
      <c r="C121" s="40"/>
    </row>
    <row r="122" spans="2:4" ht="14.25" customHeight="1" x14ac:dyDescent="0.25">
      <c r="B122" s="5" t="s">
        <v>20</v>
      </c>
      <c r="C122" s="40"/>
    </row>
    <row r="123" spans="2:4" ht="14.25" customHeight="1" x14ac:dyDescent="0.25">
      <c r="B123" s="5" t="s">
        <v>23</v>
      </c>
      <c r="C123" s="40"/>
      <c r="D123" s="14"/>
    </row>
    <row r="124" spans="2:4" ht="14.25" customHeight="1" x14ac:dyDescent="0.25">
      <c r="B124" s="5" t="s">
        <v>26</v>
      </c>
      <c r="C124" s="40"/>
      <c r="D124" s="14"/>
    </row>
    <row r="125" spans="2:4" ht="25.5" thickBot="1" x14ac:dyDescent="0.3">
      <c r="B125" s="6" t="s">
        <v>29</v>
      </c>
      <c r="C125" s="41"/>
      <c r="D125" s="14"/>
    </row>
    <row r="126" spans="2:4" ht="14.25" customHeight="1" thickTop="1" thickBot="1" x14ac:dyDescent="0.3">
      <c r="B126" s="7" t="s">
        <v>30</v>
      </c>
      <c r="C126" s="42">
        <f>SUM(((C119+C120)+((C121*Beräkningar!D83)/100*7/12)+((C122*Beräkningar!D83)/100*5/12)+('Företagets uppgifter'!C123*Beräkningar!G83*Beräkningar!Q89)+('Företagets uppgifter'!C124*Beräkningar!F83*Beräkningar!Q89)))</f>
        <v>0</v>
      </c>
    </row>
    <row r="127" spans="2:4" ht="14.25" customHeight="1" thickTop="1" x14ac:dyDescent="0.25">
      <c r="B127"/>
    </row>
    <row r="128" spans="2:4" ht="14.25" customHeight="1" thickBot="1" x14ac:dyDescent="0.3"/>
    <row r="129" spans="2:4" ht="14.25" customHeight="1" thickTop="1" x14ac:dyDescent="0.35">
      <c r="B129" s="8" t="s">
        <v>47</v>
      </c>
      <c r="C129" s="3" t="s">
        <v>48</v>
      </c>
    </row>
    <row r="130" spans="2:4" ht="26" x14ac:dyDescent="0.35">
      <c r="B130" s="16" t="s">
        <v>13</v>
      </c>
      <c r="C130" s="17" t="s">
        <v>14</v>
      </c>
    </row>
    <row r="131" spans="2:4" ht="25" x14ac:dyDescent="0.25">
      <c r="B131" s="4" t="s">
        <v>15</v>
      </c>
      <c r="C131" s="40"/>
    </row>
    <row r="132" spans="2:4" ht="14.25" customHeight="1" x14ac:dyDescent="0.25">
      <c r="B132" s="5" t="s">
        <v>16</v>
      </c>
      <c r="C132" s="40"/>
    </row>
    <row r="133" spans="2:4" ht="14.25" customHeight="1" x14ac:dyDescent="0.25">
      <c r="B133" s="5" t="s">
        <v>17</v>
      </c>
      <c r="C133" s="40"/>
    </row>
    <row r="134" spans="2:4" ht="14.25" customHeight="1" x14ac:dyDescent="0.25">
      <c r="B134" s="5" t="s">
        <v>18</v>
      </c>
      <c r="C134" s="40"/>
    </row>
    <row r="135" spans="2:4" ht="14.25" customHeight="1" x14ac:dyDescent="0.25">
      <c r="B135" s="5" t="s">
        <v>20</v>
      </c>
      <c r="C135" s="40"/>
    </row>
    <row r="136" spans="2:4" ht="14.25" customHeight="1" x14ac:dyDescent="0.25">
      <c r="B136" s="5" t="s">
        <v>23</v>
      </c>
      <c r="C136" s="40"/>
      <c r="D136" s="14"/>
    </row>
    <row r="137" spans="2:4" ht="14.25" customHeight="1" x14ac:dyDescent="0.25">
      <c r="B137" s="5" t="s">
        <v>26</v>
      </c>
      <c r="C137" s="40"/>
      <c r="D137" s="14"/>
    </row>
    <row r="138" spans="2:4" ht="25.5" thickBot="1" x14ac:dyDescent="0.3">
      <c r="B138" s="6" t="s">
        <v>29</v>
      </c>
      <c r="C138" s="41"/>
      <c r="D138" s="14"/>
    </row>
    <row r="139" spans="2:4" ht="14.25" customHeight="1" thickTop="1" thickBot="1" x14ac:dyDescent="0.3">
      <c r="B139" s="7" t="s">
        <v>30</v>
      </c>
      <c r="C139" s="42">
        <f>SUM(((C132+C133)+((C134*Beräkningar!D93)/100*7/12)+((C135*Beräkningar!D93)/100*5/12)+('Företagets uppgifter'!C136*Beräkningar!G93*Beräkningar!Q99)+('Företagets uppgifter'!C137*Beräkningar!F93*Beräkningar!Q99)))</f>
        <v>0</v>
      </c>
    </row>
    <row r="140" spans="2:4" ht="14.25" customHeight="1" thickTop="1" x14ac:dyDescent="0.25">
      <c r="B140"/>
    </row>
    <row r="141" spans="2:4" ht="14.25" customHeight="1" thickBot="1" x14ac:dyDescent="0.3"/>
    <row r="142" spans="2:4" ht="14.25" customHeight="1" thickTop="1" x14ac:dyDescent="0.35">
      <c r="B142" s="8" t="s">
        <v>49</v>
      </c>
      <c r="C142" s="3" t="s">
        <v>50</v>
      </c>
    </row>
    <row r="143" spans="2:4" ht="26" x14ac:dyDescent="0.35">
      <c r="B143" s="16" t="s">
        <v>13</v>
      </c>
      <c r="C143" s="17" t="s">
        <v>14</v>
      </c>
    </row>
    <row r="144" spans="2:4" ht="25" x14ac:dyDescent="0.25">
      <c r="B144" s="4" t="s">
        <v>15</v>
      </c>
      <c r="C144" s="40"/>
    </row>
    <row r="145" spans="2:4" ht="14.25" customHeight="1" x14ac:dyDescent="0.25">
      <c r="B145" s="5" t="s">
        <v>16</v>
      </c>
      <c r="C145" s="40"/>
    </row>
    <row r="146" spans="2:4" ht="14.25" customHeight="1" x14ac:dyDescent="0.25">
      <c r="B146" s="5" t="s">
        <v>17</v>
      </c>
      <c r="C146" s="40"/>
    </row>
    <row r="147" spans="2:4" ht="14.25" customHeight="1" x14ac:dyDescent="0.25">
      <c r="B147" s="5" t="s">
        <v>18</v>
      </c>
      <c r="C147" s="40"/>
    </row>
    <row r="148" spans="2:4" ht="14.25" customHeight="1" x14ac:dyDescent="0.25">
      <c r="B148" s="5" t="s">
        <v>20</v>
      </c>
      <c r="C148" s="40"/>
    </row>
    <row r="149" spans="2:4" ht="14.25" customHeight="1" x14ac:dyDescent="0.25">
      <c r="B149" s="5" t="s">
        <v>23</v>
      </c>
      <c r="C149" s="40"/>
      <c r="D149" s="14"/>
    </row>
    <row r="150" spans="2:4" ht="14.25" customHeight="1" x14ac:dyDescent="0.25">
      <c r="B150" s="5" t="s">
        <v>26</v>
      </c>
      <c r="C150" s="40"/>
      <c r="D150" s="14"/>
    </row>
    <row r="151" spans="2:4" ht="25.5" thickBot="1" x14ac:dyDescent="0.3">
      <c r="B151" s="6" t="s">
        <v>29</v>
      </c>
      <c r="C151" s="41"/>
      <c r="D151" s="14"/>
    </row>
    <row r="152" spans="2:4" ht="14.25" customHeight="1" thickTop="1" thickBot="1" x14ac:dyDescent="0.3">
      <c r="B152" s="39" t="s">
        <v>30</v>
      </c>
      <c r="C152" s="42">
        <f>SUM(((C145+C146)+((C147*Beräkningar!D103)/100*7/12)+((C148*Beräkningar!D103)/100*5/12)+('Företagets uppgifter'!C149*Beräkningar!G103*Beräkningar!Q109)+('Företagets uppgifter'!C150*Beräkningar!F103*Beräkningar!Q109)))</f>
        <v>0</v>
      </c>
    </row>
    <row r="153" spans="2:4" ht="14.25" customHeight="1" thickTop="1" x14ac:dyDescent="0.25">
      <c r="B153"/>
    </row>
    <row r="154" spans="2:4" ht="14.25" customHeight="1" thickBot="1" x14ac:dyDescent="0.3"/>
    <row r="155" spans="2:4" ht="14.25" customHeight="1" thickTop="1" x14ac:dyDescent="0.35">
      <c r="B155" s="8" t="s">
        <v>51</v>
      </c>
      <c r="C155" s="3" t="s">
        <v>52</v>
      </c>
    </row>
    <row r="156" spans="2:4" ht="26" x14ac:dyDescent="0.35">
      <c r="B156" s="16" t="s">
        <v>13</v>
      </c>
      <c r="C156" s="17" t="s">
        <v>14</v>
      </c>
    </row>
    <row r="157" spans="2:4" ht="25" x14ac:dyDescent="0.25">
      <c r="B157" s="4" t="s">
        <v>15</v>
      </c>
      <c r="C157" s="40"/>
    </row>
    <row r="158" spans="2:4" ht="14.25" customHeight="1" x14ac:dyDescent="0.25">
      <c r="B158" s="5" t="s">
        <v>16</v>
      </c>
      <c r="C158" s="40"/>
    </row>
    <row r="159" spans="2:4" ht="14.25" customHeight="1" x14ac:dyDescent="0.25">
      <c r="B159" s="5" t="s">
        <v>17</v>
      </c>
      <c r="C159" s="40"/>
    </row>
    <row r="160" spans="2:4" ht="14.25" customHeight="1" x14ac:dyDescent="0.25">
      <c r="B160" s="5" t="s">
        <v>18</v>
      </c>
      <c r="C160" s="40"/>
    </row>
    <row r="161" spans="2:4" ht="14.25" customHeight="1" x14ac:dyDescent="0.25">
      <c r="B161" s="5" t="s">
        <v>20</v>
      </c>
      <c r="C161" s="40"/>
    </row>
    <row r="162" spans="2:4" ht="14.25" customHeight="1" x14ac:dyDescent="0.25">
      <c r="B162" s="5" t="s">
        <v>23</v>
      </c>
      <c r="C162" s="40"/>
      <c r="D162" s="14"/>
    </row>
    <row r="163" spans="2:4" ht="14.25" customHeight="1" x14ac:dyDescent="0.25">
      <c r="B163" s="5" t="s">
        <v>26</v>
      </c>
      <c r="C163" s="40"/>
      <c r="D163" s="14"/>
    </row>
    <row r="164" spans="2:4" ht="25.5" thickBot="1" x14ac:dyDescent="0.3">
      <c r="B164" s="6" t="s">
        <v>29</v>
      </c>
      <c r="C164" s="41"/>
      <c r="D164" s="14"/>
    </row>
    <row r="165" spans="2:4" ht="14.25" customHeight="1" thickTop="1" thickBot="1" x14ac:dyDescent="0.3">
      <c r="B165" s="7" t="s">
        <v>30</v>
      </c>
      <c r="C165" s="42">
        <f>SUM(((C158+C159)+((C160*Beräkningar!D113)/100*7/12)+((C161*Beräkningar!D113)/100*5/12)+('Företagets uppgifter'!C162*Beräkningar!G113*Beräkningar!Q119)+('Företagets uppgifter'!C163*Beräkningar!F113*Beräkningar!Q119)))</f>
        <v>0</v>
      </c>
    </row>
    <row r="166" spans="2:4" ht="14.25" customHeight="1" thickTop="1" x14ac:dyDescent="0.25">
      <c r="B166"/>
    </row>
    <row r="167" spans="2:4" ht="14.25" customHeight="1" thickBot="1" x14ac:dyDescent="0.3"/>
    <row r="168" spans="2:4" ht="14.25" customHeight="1" thickTop="1" x14ac:dyDescent="0.35">
      <c r="B168" s="8" t="s">
        <v>53</v>
      </c>
      <c r="C168" s="3" t="s">
        <v>54</v>
      </c>
    </row>
    <row r="169" spans="2:4" ht="26" x14ac:dyDescent="0.35">
      <c r="B169" s="16" t="s">
        <v>13</v>
      </c>
      <c r="C169" s="17"/>
    </row>
    <row r="170" spans="2:4" ht="25" x14ac:dyDescent="0.25">
      <c r="B170" s="4" t="s">
        <v>15</v>
      </c>
      <c r="C170" s="40"/>
    </row>
    <row r="171" spans="2:4" ht="14.25" customHeight="1" x14ac:dyDescent="0.25">
      <c r="B171" s="5" t="s">
        <v>16</v>
      </c>
      <c r="C171" s="40"/>
    </row>
    <row r="172" spans="2:4" ht="14.25" customHeight="1" x14ac:dyDescent="0.25">
      <c r="B172" s="5" t="s">
        <v>17</v>
      </c>
      <c r="C172" s="40"/>
    </row>
    <row r="173" spans="2:4" ht="14.25" customHeight="1" x14ac:dyDescent="0.25">
      <c r="B173" s="5" t="s">
        <v>18</v>
      </c>
      <c r="C173" s="40"/>
    </row>
    <row r="174" spans="2:4" ht="14.25" customHeight="1" x14ac:dyDescent="0.25">
      <c r="B174" s="5" t="s">
        <v>20</v>
      </c>
      <c r="C174" s="40"/>
    </row>
    <row r="175" spans="2:4" ht="14.25" customHeight="1" x14ac:dyDescent="0.25">
      <c r="B175" s="5" t="s">
        <v>23</v>
      </c>
      <c r="C175" s="40"/>
      <c r="D175" s="14"/>
    </row>
    <row r="176" spans="2:4" ht="14.25" customHeight="1" x14ac:dyDescent="0.25">
      <c r="B176" s="5" t="s">
        <v>26</v>
      </c>
      <c r="C176" s="40"/>
      <c r="D176" s="14"/>
    </row>
    <row r="177" spans="2:4" ht="25.5" thickBot="1" x14ac:dyDescent="0.3">
      <c r="B177" s="6" t="s">
        <v>29</v>
      </c>
      <c r="C177" s="41"/>
      <c r="D177" s="14"/>
    </row>
    <row r="178" spans="2:4" ht="14.25" customHeight="1" thickTop="1" thickBot="1" x14ac:dyDescent="0.3">
      <c r="B178" s="7" t="s">
        <v>30</v>
      </c>
      <c r="C178" s="42">
        <f>SUM(((C171+C172)+((C173*Beräkningar!D123)/100*7/12)+((C174*Beräkningar!D123)/100*5/12)+('Företagets uppgifter'!C175*Beräkningar!G123*Beräkningar!Q129)+('Företagets uppgifter'!C176*Beräkningar!F123*Beräkningar!Q129)))</f>
        <v>0</v>
      </c>
    </row>
    <row r="179" spans="2:4" ht="14.25" customHeight="1" thickTop="1" x14ac:dyDescent="0.25">
      <c r="B179"/>
    </row>
    <row r="180" spans="2:4" ht="14.25" customHeight="1" thickBot="1" x14ac:dyDescent="0.3"/>
    <row r="181" spans="2:4" ht="14.25" customHeight="1" thickTop="1" x14ac:dyDescent="0.35">
      <c r="B181" s="8" t="s">
        <v>55</v>
      </c>
      <c r="C181" s="3" t="s">
        <v>56</v>
      </c>
    </row>
    <row r="182" spans="2:4" ht="26" x14ac:dyDescent="0.35">
      <c r="B182" s="16" t="s">
        <v>13</v>
      </c>
      <c r="C182" s="17" t="s">
        <v>14</v>
      </c>
    </row>
    <row r="183" spans="2:4" ht="25" x14ac:dyDescent="0.25">
      <c r="B183" s="4" t="s">
        <v>15</v>
      </c>
      <c r="C183" s="40"/>
    </row>
    <row r="184" spans="2:4" ht="14.25" customHeight="1" x14ac:dyDescent="0.25">
      <c r="B184" s="5" t="s">
        <v>16</v>
      </c>
      <c r="C184" s="40"/>
    </row>
    <row r="185" spans="2:4" ht="14.25" customHeight="1" x14ac:dyDescent="0.25">
      <c r="B185" s="5" t="s">
        <v>17</v>
      </c>
      <c r="C185" s="40"/>
    </row>
    <row r="186" spans="2:4" ht="14.25" customHeight="1" x14ac:dyDescent="0.25">
      <c r="B186" s="5" t="s">
        <v>18</v>
      </c>
      <c r="C186" s="40"/>
    </row>
    <row r="187" spans="2:4" ht="14.25" customHeight="1" x14ac:dyDescent="0.25">
      <c r="B187" s="5" t="s">
        <v>20</v>
      </c>
      <c r="C187" s="40"/>
    </row>
    <row r="188" spans="2:4" ht="14.25" customHeight="1" x14ac:dyDescent="0.25">
      <c r="B188" s="5" t="s">
        <v>23</v>
      </c>
      <c r="C188" s="40"/>
      <c r="D188" s="14"/>
    </row>
    <row r="189" spans="2:4" ht="14.25" customHeight="1" x14ac:dyDescent="0.25">
      <c r="B189" s="5" t="s">
        <v>26</v>
      </c>
      <c r="C189" s="40"/>
      <c r="D189" s="14"/>
    </row>
    <row r="190" spans="2:4" ht="25.5" thickBot="1" x14ac:dyDescent="0.3">
      <c r="B190" s="6" t="s">
        <v>29</v>
      </c>
      <c r="C190" s="41"/>
      <c r="D190" s="14"/>
    </row>
    <row r="191" spans="2:4" ht="14.25" customHeight="1" thickTop="1" thickBot="1" x14ac:dyDescent="0.3">
      <c r="B191" s="7" t="s">
        <v>30</v>
      </c>
      <c r="C191" s="42">
        <f>SUM(((C184+C185)+((C186*Beräkningar!D133)/100*7/12)+((C187*Beräkningar!D133)/100*5/12)+('Företagets uppgifter'!C188*Beräkningar!G133*Beräkningar!Q139)+('Företagets uppgifter'!C189*Beräkningar!F133*Beräkningar!Q139)))</f>
        <v>0</v>
      </c>
    </row>
    <row r="192" spans="2:4" ht="14.25" customHeight="1" thickTop="1" x14ac:dyDescent="0.25">
      <c r="B192"/>
    </row>
    <row r="193" spans="2:3" ht="14.25" customHeight="1" thickBot="1" x14ac:dyDescent="0.3"/>
    <row r="194" spans="2:3" ht="14.25" customHeight="1" thickTop="1" x14ac:dyDescent="0.35">
      <c r="B194" s="55" t="s">
        <v>57</v>
      </c>
      <c r="C194" s="56"/>
    </row>
    <row r="195" spans="2:3" ht="150" customHeight="1" thickBot="1" x14ac:dyDescent="0.3">
      <c r="B195" s="44"/>
      <c r="C195" s="45"/>
    </row>
    <row r="196" spans="2:3" ht="13" thickTop="1" x14ac:dyDescent="0.25">
      <c r="B196"/>
    </row>
    <row r="197" spans="2:3" x14ac:dyDescent="0.25">
      <c r="B197"/>
    </row>
  </sheetData>
  <sheetProtection algorithmName="SHA-512" hashValue="NP2dUojUu8WCndRZI8RhdgZkfIeDGxrzjKMc3GNFNZLq8/6gpVwidQeJYgz1Jwtqy+tIK69pcaqzLtpR2CZ/rA==" saltValue="K1MB1gR8oU7ovkBp2dMjKw==" spinCount="100000" sheet="1" objects="1" scenarios="1"/>
  <mergeCells count="9">
    <mergeCell ref="B2:J2"/>
    <mergeCell ref="B4:G4"/>
    <mergeCell ref="B195:C195"/>
    <mergeCell ref="C7:E7"/>
    <mergeCell ref="C8:E8"/>
    <mergeCell ref="C6:E6"/>
    <mergeCell ref="C9:E9"/>
    <mergeCell ref="B194:C194"/>
    <mergeCell ref="C10:E10"/>
  </mergeCells>
  <phoneticPr fontId="1" type="noConversion"/>
  <pageMargins left="0.74803149606299213" right="0.74803149606299213" top="0.9055118110236221" bottom="0.62" header="0.34" footer="0.24"/>
  <pageSetup paperSize="9" scale="54" fitToHeight="4" orientation="portrait" r:id="rId1"/>
  <headerFooter alignWithMargins="0">
    <oddHeader>&amp;L&amp;G</oddHeader>
  </headerFooter>
  <rowBreaks count="3" manualBreakCount="3">
    <brk id="49" max="12" man="1"/>
    <brk id="101" max="12" man="1"/>
    <brk id="153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Q139"/>
  <sheetViews>
    <sheetView workbookViewId="0">
      <selection activeCell="F4" sqref="F4"/>
    </sheetView>
  </sheetViews>
  <sheetFormatPr defaultRowHeight="12.5" x14ac:dyDescent="0.25"/>
  <cols>
    <col min="1" max="1" width="10.6328125" bestFit="1" customWidth="1"/>
  </cols>
  <sheetData>
    <row r="1" spans="1:17" ht="18" x14ac:dyDescent="0.4">
      <c r="A1" s="35" t="s">
        <v>58</v>
      </c>
    </row>
    <row r="2" spans="1:17" ht="37.5" x14ac:dyDescent="0.25">
      <c r="A2" s="2" t="s">
        <v>59</v>
      </c>
      <c r="B2" s="2"/>
      <c r="C2" s="2"/>
      <c r="D2" s="2" t="s">
        <v>60</v>
      </c>
      <c r="E2" s="13" t="s">
        <v>61</v>
      </c>
      <c r="F2" s="2" t="s">
        <v>62</v>
      </c>
      <c r="G2" s="2" t="s">
        <v>63</v>
      </c>
      <c r="H2" s="2"/>
    </row>
    <row r="3" spans="1:17" ht="13" thickBot="1" x14ac:dyDescent="0.3">
      <c r="A3" s="9" t="s">
        <v>64</v>
      </c>
      <c r="D3">
        <v>2000</v>
      </c>
      <c r="E3">
        <v>2.2000000000000002</v>
      </c>
      <c r="F3">
        <v>5</v>
      </c>
      <c r="G3">
        <v>7</v>
      </c>
    </row>
    <row r="4" spans="1:17" ht="15" thickBot="1" x14ac:dyDescent="0.4">
      <c r="A4" s="1" t="s">
        <v>65</v>
      </c>
      <c r="B4" s="10">
        <v>0.81750000000000012</v>
      </c>
      <c r="C4" s="10">
        <v>0.74122246980559336</v>
      </c>
      <c r="D4" s="10">
        <v>0.70148114060582578</v>
      </c>
      <c r="E4" s="10">
        <v>0.67703901052767534</v>
      </c>
      <c r="F4" s="10">
        <v>0.6536058903313311</v>
      </c>
      <c r="G4" s="10">
        <v>0.63710537363560049</v>
      </c>
      <c r="H4" s="10">
        <v>0.62279621197442347</v>
      </c>
      <c r="J4" s="12">
        <f>IF('Företagets uppgifter'!$C$14&lt;2,B4,"")</f>
        <v>0.81750000000000012</v>
      </c>
      <c r="K4" s="12" t="str">
        <f>IF('Företagets uppgifter'!$C$14=2,AVERAGE(B4:C4),"")</f>
        <v/>
      </c>
      <c r="L4" s="12" t="str">
        <f>IF('Företagets uppgifter'!$C$14=3,AVERAGE(B4:D4),"")</f>
        <v/>
      </c>
      <c r="M4" s="12" t="str">
        <f>IF('Företagets uppgifter'!$C$14=4,AVERAGE($B4:E4),"")</f>
        <v/>
      </c>
      <c r="N4" s="12" t="str">
        <f>IF('Företagets uppgifter'!$C$14=5,AVERAGE($B4:F4),"")</f>
        <v/>
      </c>
      <c r="O4" s="12" t="str">
        <f>IF('Företagets uppgifter'!$C$14=6,AVERAGE($B4:G4),"")</f>
        <v/>
      </c>
      <c r="P4" s="12" t="str">
        <f>IF('Företagets uppgifter'!$C$14&gt;6,AVERAGE($B4:H4),"")</f>
        <v/>
      </c>
      <c r="Q4">
        <f t="shared" ref="Q4:Q9" si="0">SUM(J4:P4)</f>
        <v>0.81750000000000012</v>
      </c>
    </row>
    <row r="5" spans="1:17" ht="15" thickBot="1" x14ac:dyDescent="0.4">
      <c r="A5" s="1" t="s">
        <v>66</v>
      </c>
      <c r="B5" s="10">
        <v>0.78625</v>
      </c>
      <c r="C5" s="10">
        <v>0.71152777777777787</v>
      </c>
      <c r="D5" s="10">
        <v>0.67138888888888903</v>
      </c>
      <c r="E5" s="10">
        <v>0.64291666666666669</v>
      </c>
      <c r="F5" s="10">
        <v>0.62069444444444444</v>
      </c>
      <c r="G5" s="10">
        <v>0.6022222222222221</v>
      </c>
      <c r="H5" s="10">
        <v>0.58791666666666675</v>
      </c>
      <c r="J5" s="12">
        <f>IF('Företagets uppgifter'!$C$14&lt;2,B5,"")</f>
        <v>0.78625</v>
      </c>
      <c r="K5" s="12" t="str">
        <f>IF('Företagets uppgifter'!$C$14=2,AVERAGE(B5:C5),"")</f>
        <v/>
      </c>
      <c r="L5" s="12" t="str">
        <f>IF('Företagets uppgifter'!$C$14=3,AVERAGE(B5:D5),"")</f>
        <v/>
      </c>
      <c r="M5" s="12" t="str">
        <f>IF('Företagets uppgifter'!$C$14=4,AVERAGE(B5:E5),"")</f>
        <v/>
      </c>
      <c r="N5" s="12" t="str">
        <f>IF('Företagets uppgifter'!$C$14=5,AVERAGE($B5:F5),"")</f>
        <v/>
      </c>
      <c r="O5" s="12" t="str">
        <f>IF('Företagets uppgifter'!$C$14=6,AVERAGE($B5:G5),"")</f>
        <v/>
      </c>
      <c r="P5" s="12" t="str">
        <f>IF('Företagets uppgifter'!$C$14&gt;6,AVERAGE($B5:H5),"")</f>
        <v/>
      </c>
      <c r="Q5">
        <f t="shared" si="0"/>
        <v>0.78625</v>
      </c>
    </row>
    <row r="6" spans="1:17" ht="15" thickBot="1" x14ac:dyDescent="0.4">
      <c r="A6" s="1" t="s">
        <v>67</v>
      </c>
      <c r="B6" s="10">
        <v>0.84428571428571431</v>
      </c>
      <c r="C6" s="10">
        <v>0.76667506297229238</v>
      </c>
      <c r="D6" s="10">
        <v>0.72727449922034304</v>
      </c>
      <c r="E6" s="10">
        <v>0.7062867338371116</v>
      </c>
      <c r="F6" s="10">
        <v>0.68181570109151957</v>
      </c>
      <c r="G6" s="10">
        <v>0.6670052177042104</v>
      </c>
      <c r="H6" s="10">
        <v>0.65269296509535801</v>
      </c>
      <c r="J6" s="12">
        <f>IF('Företagets uppgifter'!$C$14&lt;2,B6,"")</f>
        <v>0.84428571428571431</v>
      </c>
      <c r="K6" s="12" t="str">
        <f>IF('Företagets uppgifter'!$C$14=2,AVERAGE(B6:C6),"")</f>
        <v/>
      </c>
      <c r="L6" s="12" t="str">
        <f>IF('Företagets uppgifter'!$C$14=3,AVERAGE(B6:D6),"")</f>
        <v/>
      </c>
      <c r="M6" s="12" t="str">
        <f>IF('Företagets uppgifter'!$C$14=4,AVERAGE(B6:E6),"")</f>
        <v/>
      </c>
      <c r="N6" s="12" t="str">
        <f>IF('Företagets uppgifter'!$C$14=5,AVERAGE($B6:F6),"")</f>
        <v/>
      </c>
      <c r="O6" s="12" t="str">
        <f>IF('Företagets uppgifter'!$C$14=6,AVERAGE($B6:G6),"")</f>
        <v/>
      </c>
      <c r="P6" s="12" t="str">
        <f>IF('Företagets uppgifter'!$C$14&gt;6,AVERAGE($B6:H6),"")</f>
        <v/>
      </c>
      <c r="Q6">
        <f t="shared" si="0"/>
        <v>0.84428571428571431</v>
      </c>
    </row>
    <row r="7" spans="1:17" ht="15" thickBot="1" x14ac:dyDescent="0.4">
      <c r="A7" s="1" t="s">
        <v>65</v>
      </c>
      <c r="B7" s="10">
        <f>$E$3*B4</f>
        <v>1.7985000000000004</v>
      </c>
      <c r="C7" s="10">
        <f t="shared" ref="C7:H7" si="1">$E$3*C4</f>
        <v>1.6306894335723054</v>
      </c>
      <c r="D7" s="10">
        <f t="shared" si="1"/>
        <v>1.5432585093328168</v>
      </c>
      <c r="E7" s="10">
        <f t="shared" si="1"/>
        <v>1.4894858231608858</v>
      </c>
      <c r="F7" s="10">
        <f t="shared" si="1"/>
        <v>1.4379329587289285</v>
      </c>
      <c r="G7" s="10">
        <f t="shared" si="1"/>
        <v>1.4016318219983213</v>
      </c>
      <c r="H7" s="10">
        <f t="shared" si="1"/>
        <v>1.3701516663437316</v>
      </c>
      <c r="J7" s="12">
        <f>IF('Företagets uppgifter'!$C$14&lt;2,B7,"")</f>
        <v>1.7985000000000004</v>
      </c>
      <c r="K7" s="12" t="str">
        <f>IF('Företagets uppgifter'!$C$14=2,AVERAGE(B7:C7),"")</f>
        <v/>
      </c>
      <c r="L7" s="12" t="str">
        <f>IF('Företagets uppgifter'!$C$14=3,AVERAGE(B7:D7),"")</f>
        <v/>
      </c>
      <c r="M7" s="12" t="str">
        <f>IF('Företagets uppgifter'!$C$14=4,AVERAGE(B7:E7),"")</f>
        <v/>
      </c>
      <c r="N7" s="12" t="str">
        <f>IF('Företagets uppgifter'!$C$14=5,AVERAGE($B7:F7),"")</f>
        <v/>
      </c>
      <c r="O7" s="12" t="str">
        <f>IF('Företagets uppgifter'!$C$14=6,AVERAGE($B7:G7),"")</f>
        <v/>
      </c>
      <c r="P7" s="12" t="str">
        <f>IF('Företagets uppgifter'!$C$14&gt;6,AVERAGE($B7:H7),"")</f>
        <v/>
      </c>
      <c r="Q7">
        <f t="shared" si="0"/>
        <v>1.7985000000000004</v>
      </c>
    </row>
    <row r="8" spans="1:17" ht="15" thickBot="1" x14ac:dyDescent="0.4">
      <c r="A8" s="1" t="s">
        <v>66</v>
      </c>
      <c r="B8" s="10">
        <f t="shared" ref="B8:H9" si="2">$E$3*B5</f>
        <v>1.7297500000000001</v>
      </c>
      <c r="C8" s="10">
        <f t="shared" si="2"/>
        <v>1.5653611111111114</v>
      </c>
      <c r="D8" s="10">
        <f t="shared" si="2"/>
        <v>1.477055555555556</v>
      </c>
      <c r="E8" s="10">
        <f t="shared" si="2"/>
        <v>1.4144166666666669</v>
      </c>
      <c r="F8" s="10">
        <f t="shared" si="2"/>
        <v>1.3655277777777779</v>
      </c>
      <c r="G8" s="10">
        <f t="shared" si="2"/>
        <v>1.3248888888888888</v>
      </c>
      <c r="H8" s="10">
        <f t="shared" si="2"/>
        <v>1.2934166666666669</v>
      </c>
      <c r="J8" s="12">
        <f>IF('Företagets uppgifter'!$C$14&lt;2,B8,"")</f>
        <v>1.7297500000000001</v>
      </c>
      <c r="K8" s="12" t="str">
        <f>IF('Företagets uppgifter'!$C$14=2,AVERAGE(B8:C8),"")</f>
        <v/>
      </c>
      <c r="L8" s="12" t="str">
        <f>IF('Företagets uppgifter'!$C$14=3,AVERAGE(B8:D8),"")</f>
        <v/>
      </c>
      <c r="M8" s="12" t="str">
        <f>IF('Företagets uppgifter'!$C$14=4,AVERAGE(B8:E8),"")</f>
        <v/>
      </c>
      <c r="N8" s="12" t="str">
        <f>IF('Företagets uppgifter'!$C$14=5,AVERAGE($B8:F8),"")</f>
        <v/>
      </c>
      <c r="O8" s="12" t="str">
        <f>IF('Företagets uppgifter'!$C$14=6,AVERAGE($B8:G8),"")</f>
        <v/>
      </c>
      <c r="P8" s="12" t="str">
        <f>IF('Företagets uppgifter'!$C$14&gt;6,AVERAGE($B8:H8),"")</f>
        <v/>
      </c>
      <c r="Q8" s="11">
        <f t="shared" si="0"/>
        <v>1.7297500000000001</v>
      </c>
    </row>
    <row r="9" spans="1:17" ht="15" thickBot="1" x14ac:dyDescent="0.4">
      <c r="A9" s="1" t="s">
        <v>67</v>
      </c>
      <c r="B9" s="10">
        <f t="shared" si="2"/>
        <v>1.8574285714285717</v>
      </c>
      <c r="C9" s="10">
        <f t="shared" si="2"/>
        <v>1.6866851385390433</v>
      </c>
      <c r="D9" s="10">
        <f t="shared" si="2"/>
        <v>1.6000038982847549</v>
      </c>
      <c r="E9" s="10">
        <f t="shared" si="2"/>
        <v>1.5538308144416457</v>
      </c>
      <c r="F9" s="10">
        <f t="shared" si="2"/>
        <v>1.4999945424013432</v>
      </c>
      <c r="G9" s="10">
        <f t="shared" si="2"/>
        <v>1.4674114789492629</v>
      </c>
      <c r="H9" s="10">
        <f t="shared" si="2"/>
        <v>1.4359245232097877</v>
      </c>
      <c r="J9" s="12">
        <f>IF('Företagets uppgifter'!$C$14&lt;2,B9,"")</f>
        <v>1.8574285714285717</v>
      </c>
      <c r="K9" s="12" t="str">
        <f>IF('Företagets uppgifter'!$C$14=2,AVERAGE(B9:C9),"")</f>
        <v/>
      </c>
      <c r="L9" s="12" t="str">
        <f>IF('Företagets uppgifter'!$C$14=3,AVERAGE(B9:D9),"")</f>
        <v/>
      </c>
      <c r="M9" s="12" t="str">
        <f>IF('Företagets uppgifter'!$C$14=4,AVERAGE(B9:E9),"")</f>
        <v/>
      </c>
      <c r="N9" s="12" t="str">
        <f>IF('Företagets uppgifter'!$C$14=5,AVERAGE($B9:F9),"")</f>
        <v/>
      </c>
      <c r="O9" s="12" t="str">
        <f>IF('Företagets uppgifter'!$C$14=6,AVERAGE($B9:G9),"")</f>
        <v/>
      </c>
      <c r="P9" s="12" t="str">
        <f>IF('Företagets uppgifter'!$C$14&gt;6,AVERAGE($B9:H9),"")</f>
        <v/>
      </c>
      <c r="Q9">
        <f t="shared" si="0"/>
        <v>1.8574285714285717</v>
      </c>
    </row>
    <row r="12" spans="1:17" ht="37.5" x14ac:dyDescent="0.25">
      <c r="A12" s="2" t="s">
        <v>59</v>
      </c>
      <c r="B12" s="2"/>
      <c r="C12" s="2"/>
      <c r="D12" s="2" t="s">
        <v>60</v>
      </c>
      <c r="E12" s="13" t="s">
        <v>61</v>
      </c>
      <c r="F12" s="2" t="s">
        <v>62</v>
      </c>
      <c r="G12" s="2" t="s">
        <v>63</v>
      </c>
      <c r="H12" s="2"/>
    </row>
    <row r="13" spans="1:17" ht="13" thickBot="1" x14ac:dyDescent="0.3">
      <c r="A13" s="9" t="s">
        <v>68</v>
      </c>
      <c r="D13">
        <v>5000</v>
      </c>
      <c r="E13">
        <v>3.9</v>
      </c>
      <c r="F13">
        <v>5</v>
      </c>
      <c r="G13">
        <v>7</v>
      </c>
    </row>
    <row r="14" spans="1:17" ht="15" thickBot="1" x14ac:dyDescent="0.4">
      <c r="A14" s="1" t="s">
        <v>65</v>
      </c>
      <c r="B14" s="10">
        <v>0.81750000000000012</v>
      </c>
      <c r="C14" s="10">
        <v>0.74122246980559336</v>
      </c>
      <c r="D14" s="10">
        <v>0.70148114060582578</v>
      </c>
      <c r="E14" s="10">
        <v>0.67703901052767534</v>
      </c>
      <c r="F14" s="10">
        <v>0.6536058903313311</v>
      </c>
      <c r="G14" s="10">
        <v>0.63710537363560049</v>
      </c>
      <c r="H14" s="10">
        <v>0.62279621197442347</v>
      </c>
      <c r="J14" s="12">
        <f>IF('Företagets uppgifter'!$C$27&lt;2,B14,"")</f>
        <v>0.81750000000000012</v>
      </c>
      <c r="K14" s="12" t="str">
        <f>IF('Företagets uppgifter'!$C$27=2,AVERAGE(B14:C14),"")</f>
        <v/>
      </c>
      <c r="L14" s="12" t="str">
        <f>IF('Företagets uppgifter'!$C$27=3,AVERAGE(B14:D14),"")</f>
        <v/>
      </c>
      <c r="M14" s="12" t="str">
        <f>IF('Företagets uppgifter'!$C$27=4,AVERAGE($B14:E14),"")</f>
        <v/>
      </c>
      <c r="N14" s="12" t="str">
        <f>IF('Företagets uppgifter'!$C$27=5,AVERAGE($B14:F14),"")</f>
        <v/>
      </c>
      <c r="O14" s="12" t="str">
        <f>IF('Företagets uppgifter'!$C$27=6,AVERAGE($B14:G14),"")</f>
        <v/>
      </c>
      <c r="P14" s="12" t="str">
        <f>IF('Företagets uppgifter'!$C$27&gt;6,AVERAGE($B14:H14),"")</f>
        <v/>
      </c>
      <c r="Q14">
        <f t="shared" ref="Q14:Q19" si="3">SUM(J14:P14)</f>
        <v>0.81750000000000012</v>
      </c>
    </row>
    <row r="15" spans="1:17" ht="15" thickBot="1" x14ac:dyDescent="0.4">
      <c r="A15" s="1" t="s">
        <v>66</v>
      </c>
      <c r="B15" s="10">
        <v>0.78625</v>
      </c>
      <c r="C15" s="10">
        <v>0.71152777777777787</v>
      </c>
      <c r="D15" s="10">
        <v>0.67138888888888903</v>
      </c>
      <c r="E15" s="10">
        <v>0.64291666666666669</v>
      </c>
      <c r="F15" s="10">
        <v>0.62069444444444444</v>
      </c>
      <c r="G15" s="10">
        <v>0.6022222222222221</v>
      </c>
      <c r="H15" s="10">
        <v>0.58791666666666675</v>
      </c>
      <c r="J15" s="12">
        <f>IF('Företagets uppgifter'!$C$27&lt;2,B15,"")</f>
        <v>0.78625</v>
      </c>
      <c r="K15" s="12" t="str">
        <f>IF('Företagets uppgifter'!$C$27=2,AVERAGE(B15:C15),"")</f>
        <v/>
      </c>
      <c r="L15" s="12" t="str">
        <f>IF('Företagets uppgifter'!$C$27=3,AVERAGE(B15:D15),"")</f>
        <v/>
      </c>
      <c r="M15" s="12" t="str">
        <f>IF('Företagets uppgifter'!$C$27=4,AVERAGE($B15:E15),"")</f>
        <v/>
      </c>
      <c r="N15" s="12" t="str">
        <f>IF('Företagets uppgifter'!$C$27=5,AVERAGE($B15:F15),"")</f>
        <v/>
      </c>
      <c r="O15" s="12" t="str">
        <f>IF('Företagets uppgifter'!$C$27=6,AVERAGE($B15:G15),"")</f>
        <v/>
      </c>
      <c r="P15" s="12" t="str">
        <f>IF('Företagets uppgifter'!$C$27&gt;6,AVERAGE($B15:H15),"")</f>
        <v/>
      </c>
      <c r="Q15">
        <f t="shared" si="3"/>
        <v>0.78625</v>
      </c>
    </row>
    <row r="16" spans="1:17" ht="15" thickBot="1" x14ac:dyDescent="0.4">
      <c r="A16" s="1" t="s">
        <v>67</v>
      </c>
      <c r="B16" s="10">
        <v>0.84428571428571431</v>
      </c>
      <c r="C16" s="10">
        <v>0.76667506297229238</v>
      </c>
      <c r="D16" s="10">
        <v>0.72727449922034304</v>
      </c>
      <c r="E16" s="10">
        <v>0.7062867338371116</v>
      </c>
      <c r="F16" s="10">
        <v>0.68181570109151957</v>
      </c>
      <c r="G16" s="10">
        <v>0.6670052177042104</v>
      </c>
      <c r="H16" s="10">
        <v>0.65269296509535801</v>
      </c>
      <c r="J16" s="12">
        <f>IF('Företagets uppgifter'!$C$27&lt;2,B16,"")</f>
        <v>0.84428571428571431</v>
      </c>
      <c r="K16" s="12" t="str">
        <f>IF('Företagets uppgifter'!$C$27=2,AVERAGE(B16:C16),"")</f>
        <v/>
      </c>
      <c r="L16" s="12" t="str">
        <f>IF('Företagets uppgifter'!$C$27=3,AVERAGE(B16:D16),"")</f>
        <v/>
      </c>
      <c r="M16" s="12" t="str">
        <f>IF('Företagets uppgifter'!$C$27=4,AVERAGE($B16:E16),"")</f>
        <v/>
      </c>
      <c r="N16" s="12" t="str">
        <f>IF('Företagets uppgifter'!$C$27=5,AVERAGE($B16:F16),"")</f>
        <v/>
      </c>
      <c r="O16" s="12" t="str">
        <f>IF('Företagets uppgifter'!$C$27=6,AVERAGE($B16:G16),"")</f>
        <v/>
      </c>
      <c r="P16" s="12" t="str">
        <f>IF('Företagets uppgifter'!$C$27&gt;6,AVERAGE($B16:H16),"")</f>
        <v/>
      </c>
      <c r="Q16">
        <f t="shared" si="3"/>
        <v>0.84428571428571431</v>
      </c>
    </row>
    <row r="17" spans="1:17" ht="15" thickBot="1" x14ac:dyDescent="0.4">
      <c r="A17" s="1" t="s">
        <v>65</v>
      </c>
      <c r="B17" s="10">
        <f>$E$13*B14</f>
        <v>3.1882500000000005</v>
      </c>
      <c r="C17" s="10">
        <f t="shared" ref="C17:H17" si="4">$E$13*C14</f>
        <v>2.8907676322418139</v>
      </c>
      <c r="D17" s="10">
        <f t="shared" si="4"/>
        <v>2.7357764483627203</v>
      </c>
      <c r="E17" s="10">
        <f t="shared" si="4"/>
        <v>2.6404521410579336</v>
      </c>
      <c r="F17" s="10">
        <f t="shared" si="4"/>
        <v>2.5490629722921914</v>
      </c>
      <c r="G17" s="10">
        <f t="shared" si="4"/>
        <v>2.4847109571788417</v>
      </c>
      <c r="H17" s="10">
        <f t="shared" si="4"/>
        <v>2.4289052267002513</v>
      </c>
      <c r="J17" s="12">
        <f>IF('Företagets uppgifter'!$C$27&lt;2,B17,"")</f>
        <v>3.1882500000000005</v>
      </c>
      <c r="K17" s="12" t="str">
        <f>IF('Företagets uppgifter'!$C$27=2,AVERAGE(B17:C17),"")</f>
        <v/>
      </c>
      <c r="L17" s="12" t="str">
        <f>IF('Företagets uppgifter'!$C$27=3,AVERAGE(B17:D17),"")</f>
        <v/>
      </c>
      <c r="M17" s="12" t="str">
        <f>IF('Företagets uppgifter'!$C$27=4,AVERAGE($B17:E17),"")</f>
        <v/>
      </c>
      <c r="N17" s="12" t="str">
        <f>IF('Företagets uppgifter'!$C$27=5,AVERAGE($B17:F17),"")</f>
        <v/>
      </c>
      <c r="O17" s="12" t="str">
        <f>IF('Företagets uppgifter'!$C$27=6,AVERAGE($B17:G17),"")</f>
        <v/>
      </c>
      <c r="P17" s="12" t="str">
        <f>IF('Företagets uppgifter'!$C$27&gt;6,AVERAGE($B17:H17),"")</f>
        <v/>
      </c>
      <c r="Q17">
        <f t="shared" si="3"/>
        <v>3.1882500000000005</v>
      </c>
    </row>
    <row r="18" spans="1:17" ht="15" thickBot="1" x14ac:dyDescent="0.4">
      <c r="A18" s="1" t="s">
        <v>66</v>
      </c>
      <c r="B18" s="10">
        <f t="shared" ref="B18:H19" si="5">$E$13*B15</f>
        <v>3.0663749999999999</v>
      </c>
      <c r="C18" s="10">
        <f t="shared" si="5"/>
        <v>2.7749583333333336</v>
      </c>
      <c r="D18" s="10">
        <f t="shared" si="5"/>
        <v>2.6184166666666671</v>
      </c>
      <c r="E18" s="10">
        <f t="shared" si="5"/>
        <v>2.5073750000000001</v>
      </c>
      <c r="F18" s="10">
        <f t="shared" si="5"/>
        <v>2.4207083333333332</v>
      </c>
      <c r="G18" s="10">
        <f t="shared" si="5"/>
        <v>2.348666666666666</v>
      </c>
      <c r="H18" s="10">
        <f t="shared" si="5"/>
        <v>2.2928750000000004</v>
      </c>
      <c r="J18" s="12">
        <f>IF('Företagets uppgifter'!$C$27&lt;2,B18,"")</f>
        <v>3.0663749999999999</v>
      </c>
      <c r="K18" s="12" t="str">
        <f>IF('Företagets uppgifter'!$C$27=2,AVERAGE(B18:C18),"")</f>
        <v/>
      </c>
      <c r="L18" s="12" t="str">
        <f>IF('Företagets uppgifter'!$C$27=3,AVERAGE(B18:D18),"")</f>
        <v/>
      </c>
      <c r="M18" s="12" t="str">
        <f>IF('Företagets uppgifter'!$C$27=4,AVERAGE($B18:E18),"")</f>
        <v/>
      </c>
      <c r="N18" s="12" t="str">
        <f>IF('Företagets uppgifter'!$C$27=5,AVERAGE($B18:F18),"")</f>
        <v/>
      </c>
      <c r="O18" s="12" t="str">
        <f>IF('Företagets uppgifter'!$C$27=6,AVERAGE($B18:G18),"")</f>
        <v/>
      </c>
      <c r="P18" s="12" t="str">
        <f>IF('Företagets uppgifter'!$C$27&gt;6,AVERAGE($B18:H18),"")</f>
        <v/>
      </c>
      <c r="Q18" s="11">
        <f t="shared" si="3"/>
        <v>3.0663749999999999</v>
      </c>
    </row>
    <row r="19" spans="1:17" ht="15" thickBot="1" x14ac:dyDescent="0.4">
      <c r="A19" s="1" t="s">
        <v>67</v>
      </c>
      <c r="B19" s="10">
        <f t="shared" si="5"/>
        <v>3.2927142857142857</v>
      </c>
      <c r="C19" s="10">
        <f t="shared" si="5"/>
        <v>2.99003274559194</v>
      </c>
      <c r="D19" s="10">
        <f t="shared" si="5"/>
        <v>2.8363705469593379</v>
      </c>
      <c r="E19" s="10">
        <f t="shared" si="5"/>
        <v>2.7545182619647353</v>
      </c>
      <c r="F19" s="10">
        <f t="shared" si="5"/>
        <v>2.6590812342569263</v>
      </c>
      <c r="G19" s="10">
        <f t="shared" si="5"/>
        <v>2.6013203490464205</v>
      </c>
      <c r="H19" s="10">
        <f t="shared" si="5"/>
        <v>2.5455025638718962</v>
      </c>
      <c r="J19" s="12">
        <f>IF('Företagets uppgifter'!$C$27&lt;2,B19,"")</f>
        <v>3.2927142857142857</v>
      </c>
      <c r="K19" s="12" t="str">
        <f>IF('Företagets uppgifter'!$C$27=2,AVERAGE(B19:C19),"")</f>
        <v/>
      </c>
      <c r="L19" s="12" t="str">
        <f>IF('Företagets uppgifter'!$C$27=3,AVERAGE(B19:D19),"")</f>
        <v/>
      </c>
      <c r="M19" s="12" t="str">
        <f>IF('Företagets uppgifter'!$C$27=4,AVERAGE($B19:E19),"")</f>
        <v/>
      </c>
      <c r="N19" s="12" t="str">
        <f>IF('Företagets uppgifter'!$C$27=5,AVERAGE($B19:F19),"")</f>
        <v/>
      </c>
      <c r="O19" s="12" t="str">
        <f>IF('Företagets uppgifter'!$C$27=6,AVERAGE($B19:G19),"")</f>
        <v/>
      </c>
      <c r="P19" s="12" t="str">
        <f>IF('Företagets uppgifter'!$C$27&gt;6,AVERAGE($B19:H19),"")</f>
        <v/>
      </c>
      <c r="Q19">
        <f t="shared" si="3"/>
        <v>3.2927142857142857</v>
      </c>
    </row>
    <row r="22" spans="1:17" ht="37.5" x14ac:dyDescent="0.25">
      <c r="A22" s="2" t="s">
        <v>59</v>
      </c>
      <c r="B22" s="2"/>
      <c r="C22" s="2"/>
      <c r="D22" s="2" t="s">
        <v>60</v>
      </c>
      <c r="E22" s="13" t="s">
        <v>61</v>
      </c>
      <c r="F22" s="2" t="s">
        <v>62</v>
      </c>
      <c r="G22" s="2" t="s">
        <v>63</v>
      </c>
      <c r="H22" s="2"/>
    </row>
    <row r="23" spans="1:17" ht="13" thickBot="1" x14ac:dyDescent="0.3">
      <c r="A23" s="9" t="s">
        <v>33</v>
      </c>
      <c r="D23">
        <v>10000</v>
      </c>
      <c r="E23">
        <v>6.8</v>
      </c>
      <c r="F23">
        <v>5</v>
      </c>
      <c r="G23">
        <v>7</v>
      </c>
    </row>
    <row r="24" spans="1:17" ht="15" thickBot="1" x14ac:dyDescent="0.4">
      <c r="A24" s="1" t="s">
        <v>65</v>
      </c>
      <c r="B24" s="10">
        <v>0.81750000000000012</v>
      </c>
      <c r="C24" s="10">
        <v>0.74122246980559336</v>
      </c>
      <c r="D24" s="10">
        <v>0.70148114060582578</v>
      </c>
      <c r="E24" s="10">
        <v>0.67703901052767534</v>
      </c>
      <c r="F24" s="10">
        <v>0.6536058903313311</v>
      </c>
      <c r="G24" s="10">
        <v>0.63710537363560049</v>
      </c>
      <c r="H24" s="10">
        <v>0.62279621197442347</v>
      </c>
      <c r="J24" s="12">
        <f>IF('Företagets uppgifter'!$C$40&lt;2,B24,"")</f>
        <v>0.81750000000000012</v>
      </c>
      <c r="K24" s="12" t="str">
        <f>IF('Företagets uppgifter'!$C$40=2,AVERAGE(B24:C24),"")</f>
        <v/>
      </c>
      <c r="L24" s="12" t="str">
        <f>IF('Företagets uppgifter'!$C$40=3,AVERAGE(B24:D24),"")</f>
        <v/>
      </c>
      <c r="M24" s="12" t="str">
        <f>IF('Företagets uppgifter'!$C$40=4,AVERAGE($B24:E24),"")</f>
        <v/>
      </c>
      <c r="N24" s="12" t="str">
        <f>IF('Företagets uppgifter'!$C$40=5,AVERAGE($B24:F24),"")</f>
        <v/>
      </c>
      <c r="O24" s="12" t="str">
        <f>IF('Företagets uppgifter'!$C$40=6,AVERAGE($B24:G24),"")</f>
        <v/>
      </c>
      <c r="P24" s="12" t="str">
        <f>IF('Företagets uppgifter'!$C$40&gt;6,AVERAGE($B24:H24),"")</f>
        <v/>
      </c>
      <c r="Q24">
        <f t="shared" ref="Q24:Q29" si="6">SUM(J24:P24)</f>
        <v>0.81750000000000012</v>
      </c>
    </row>
    <row r="25" spans="1:17" ht="15" thickBot="1" x14ac:dyDescent="0.4">
      <c r="A25" s="1" t="s">
        <v>66</v>
      </c>
      <c r="B25" s="10">
        <v>0.78625</v>
      </c>
      <c r="C25" s="10">
        <v>0.71152777777777787</v>
      </c>
      <c r="D25" s="10">
        <v>0.67138888888888903</v>
      </c>
      <c r="E25" s="10">
        <v>0.64291666666666669</v>
      </c>
      <c r="F25" s="10">
        <v>0.62069444444444444</v>
      </c>
      <c r="G25" s="10">
        <v>0.6022222222222221</v>
      </c>
      <c r="H25" s="10">
        <v>0.58791666666666675</v>
      </c>
      <c r="J25" s="12">
        <f>IF('Företagets uppgifter'!$C$40&lt;2,B25,"")</f>
        <v>0.78625</v>
      </c>
      <c r="K25" s="12" t="str">
        <f>IF('Företagets uppgifter'!$C$40=2,AVERAGE(B25:C25),"")</f>
        <v/>
      </c>
      <c r="L25" s="12" t="str">
        <f>IF('Företagets uppgifter'!$C$40=3,AVERAGE(B25:D25),"")</f>
        <v/>
      </c>
      <c r="M25" s="12" t="str">
        <f>IF('Företagets uppgifter'!$C$40=4,AVERAGE($B25:E25),"")</f>
        <v/>
      </c>
      <c r="N25" s="12" t="str">
        <f>IF('Företagets uppgifter'!$C$40=5,AVERAGE($B25:F25),"")</f>
        <v/>
      </c>
      <c r="O25" s="12" t="str">
        <f>IF('Företagets uppgifter'!$C$40=6,AVERAGE($B25:G25),"")</f>
        <v/>
      </c>
      <c r="P25" s="12" t="str">
        <f>IF('Företagets uppgifter'!$C$40&gt;6,AVERAGE($B25:H25),"")</f>
        <v/>
      </c>
      <c r="Q25">
        <f t="shared" si="6"/>
        <v>0.78625</v>
      </c>
    </row>
    <row r="26" spans="1:17" ht="15" thickBot="1" x14ac:dyDescent="0.4">
      <c r="A26" s="1" t="s">
        <v>67</v>
      </c>
      <c r="B26" s="10">
        <v>0.84428571428571431</v>
      </c>
      <c r="C26" s="10">
        <v>0.76667506297229238</v>
      </c>
      <c r="D26" s="10">
        <v>0.72727449922034304</v>
      </c>
      <c r="E26" s="10">
        <v>0.7062867338371116</v>
      </c>
      <c r="F26" s="10">
        <v>0.68181570109151957</v>
      </c>
      <c r="G26" s="10">
        <v>0.6670052177042104</v>
      </c>
      <c r="H26" s="10">
        <v>0.65269296509535801</v>
      </c>
      <c r="J26" s="12">
        <f>IF('Företagets uppgifter'!$C$40&lt;2,B26,"")</f>
        <v>0.84428571428571431</v>
      </c>
      <c r="K26" s="12" t="str">
        <f>IF('Företagets uppgifter'!$C$40=2,AVERAGE(B26:C26),"")</f>
        <v/>
      </c>
      <c r="L26" s="12" t="str">
        <f>IF('Företagets uppgifter'!$C$40=3,AVERAGE(B26:D26),"")</f>
        <v/>
      </c>
      <c r="M26" s="12" t="str">
        <f>IF('Företagets uppgifter'!$C$40=4,AVERAGE($B26:E26),"")</f>
        <v/>
      </c>
      <c r="N26" s="12" t="str">
        <f>IF('Företagets uppgifter'!$C$40=5,AVERAGE($B26:F26),"")</f>
        <v/>
      </c>
      <c r="O26" s="12" t="str">
        <f>IF('Företagets uppgifter'!$C$40=6,AVERAGE($B26:G26),"")</f>
        <v/>
      </c>
      <c r="P26" s="12" t="str">
        <f>IF('Företagets uppgifter'!$C$40&gt;6,AVERAGE($B26:H26),"")</f>
        <v/>
      </c>
      <c r="Q26">
        <f t="shared" si="6"/>
        <v>0.84428571428571431</v>
      </c>
    </row>
    <row r="27" spans="1:17" ht="15" thickBot="1" x14ac:dyDescent="0.4">
      <c r="A27" s="1" t="s">
        <v>65</v>
      </c>
      <c r="B27" s="10">
        <f>$E$23*B24</f>
        <v>5.5590000000000011</v>
      </c>
      <c r="C27" s="10">
        <f t="shared" ref="C27:H27" si="7">$E$23*C24</f>
        <v>5.0403127946780346</v>
      </c>
      <c r="D27" s="10">
        <f t="shared" si="7"/>
        <v>4.7700717561196155</v>
      </c>
      <c r="E27" s="10">
        <f t="shared" si="7"/>
        <v>4.6038652715881918</v>
      </c>
      <c r="F27" s="10">
        <f t="shared" si="7"/>
        <v>4.4445200542530516</v>
      </c>
      <c r="G27" s="10">
        <f t="shared" si="7"/>
        <v>4.3323165407220836</v>
      </c>
      <c r="H27" s="10">
        <f t="shared" si="7"/>
        <v>4.2350142414260796</v>
      </c>
      <c r="J27" s="12">
        <f>IF('Företagets uppgifter'!$C$40&lt;2,B27,"")</f>
        <v>5.5590000000000011</v>
      </c>
      <c r="K27" s="12" t="str">
        <f>IF('Företagets uppgifter'!$C$40=2,AVERAGE(B27:C27),"")</f>
        <v/>
      </c>
      <c r="L27" s="12" t="str">
        <f>IF('Företagets uppgifter'!$C$40=3,AVERAGE(B27:D27),"")</f>
        <v/>
      </c>
      <c r="M27" s="12" t="str">
        <f>IF('Företagets uppgifter'!$C$40=4,AVERAGE($B27:E27),"")</f>
        <v/>
      </c>
      <c r="N27" s="12" t="str">
        <f>IF('Företagets uppgifter'!$C$40=5,AVERAGE($B27:F27),"")</f>
        <v/>
      </c>
      <c r="O27" s="12" t="str">
        <f>IF('Företagets uppgifter'!$C$40=6,AVERAGE($B27:G27),"")</f>
        <v/>
      </c>
      <c r="P27" s="12" t="str">
        <f>IF('Företagets uppgifter'!$C$40&gt;6,AVERAGE($B27:H27),"")</f>
        <v/>
      </c>
      <c r="Q27">
        <f t="shared" si="6"/>
        <v>5.5590000000000011</v>
      </c>
    </row>
    <row r="28" spans="1:17" ht="15" thickBot="1" x14ac:dyDescent="0.4">
      <c r="A28" s="1" t="s">
        <v>66</v>
      </c>
      <c r="B28" s="10">
        <f t="shared" ref="B28:H29" si="8">$E$23*B25</f>
        <v>5.3464999999999998</v>
      </c>
      <c r="C28" s="10">
        <f t="shared" si="8"/>
        <v>4.8383888888888897</v>
      </c>
      <c r="D28" s="10">
        <f t="shared" si="8"/>
        <v>4.5654444444444451</v>
      </c>
      <c r="E28" s="10">
        <f t="shared" si="8"/>
        <v>4.371833333333333</v>
      </c>
      <c r="F28" s="10">
        <f t="shared" si="8"/>
        <v>4.2207222222222223</v>
      </c>
      <c r="G28" s="10">
        <f t="shared" si="8"/>
        <v>4.0951111111111098</v>
      </c>
      <c r="H28" s="10">
        <f t="shared" si="8"/>
        <v>3.9978333333333338</v>
      </c>
      <c r="J28" s="12">
        <f>IF('Företagets uppgifter'!$C$40&lt;2,B28,"")</f>
        <v>5.3464999999999998</v>
      </c>
      <c r="K28" s="12" t="str">
        <f>IF('Företagets uppgifter'!$C$40=2,AVERAGE(B28:C28),"")</f>
        <v/>
      </c>
      <c r="L28" s="12" t="str">
        <f>IF('Företagets uppgifter'!$C$40=3,AVERAGE(B28:D28),"")</f>
        <v/>
      </c>
      <c r="M28" s="12" t="str">
        <f>IF('Företagets uppgifter'!$C$40=4,AVERAGE($B28:E28),"")</f>
        <v/>
      </c>
      <c r="N28" s="12" t="str">
        <f>IF('Företagets uppgifter'!$C$40=5,AVERAGE($B28:F28),"")</f>
        <v/>
      </c>
      <c r="O28" s="12" t="str">
        <f>IF('Företagets uppgifter'!$C$40=6,AVERAGE($B28:G28),"")</f>
        <v/>
      </c>
      <c r="P28" s="12" t="str">
        <f>IF('Företagets uppgifter'!$C$40&gt;6,AVERAGE($B28:H28),"")</f>
        <v/>
      </c>
      <c r="Q28" s="11">
        <f t="shared" si="6"/>
        <v>5.3464999999999998</v>
      </c>
    </row>
    <row r="29" spans="1:17" ht="15" thickBot="1" x14ac:dyDescent="0.4">
      <c r="A29" s="1" t="s">
        <v>67</v>
      </c>
      <c r="B29" s="10">
        <f t="shared" si="8"/>
        <v>5.7411428571428571</v>
      </c>
      <c r="C29" s="10">
        <f t="shared" si="8"/>
        <v>5.2133904282115884</v>
      </c>
      <c r="D29" s="10">
        <f t="shared" si="8"/>
        <v>4.9454665946983329</v>
      </c>
      <c r="E29" s="10">
        <f t="shared" si="8"/>
        <v>4.802749790092359</v>
      </c>
      <c r="F29" s="10">
        <f t="shared" si="8"/>
        <v>4.6363467674223333</v>
      </c>
      <c r="G29" s="10">
        <f t="shared" si="8"/>
        <v>4.5356354803886303</v>
      </c>
      <c r="H29" s="10">
        <f t="shared" si="8"/>
        <v>4.4383121626484341</v>
      </c>
      <c r="J29" s="12">
        <f>IF('Företagets uppgifter'!$C$40&lt;2,B29,"")</f>
        <v>5.7411428571428571</v>
      </c>
      <c r="K29" s="12" t="str">
        <f>IF('Företagets uppgifter'!$C$40=2,AVERAGE(B29:C29),"")</f>
        <v/>
      </c>
      <c r="L29" s="12" t="str">
        <f>IF('Företagets uppgifter'!$C$40=3,AVERAGE(B29:D29),"")</f>
        <v/>
      </c>
      <c r="M29" s="12" t="str">
        <f>IF('Företagets uppgifter'!$C$40=4,AVERAGE($B29:E29),"")</f>
        <v/>
      </c>
      <c r="N29" s="12" t="str">
        <f>IF('Företagets uppgifter'!$C$40=5,AVERAGE($B29:F29),"")</f>
        <v/>
      </c>
      <c r="O29" s="12" t="str">
        <f>IF('Företagets uppgifter'!$C$40=6,AVERAGE($B29:G29),"")</f>
        <v/>
      </c>
      <c r="P29" s="12" t="str">
        <f>IF('Företagets uppgifter'!$C$40&gt;6,AVERAGE($B29:H29),"")</f>
        <v/>
      </c>
      <c r="Q29">
        <f t="shared" si="6"/>
        <v>5.7411428571428571</v>
      </c>
    </row>
    <row r="32" spans="1:17" ht="37.5" x14ac:dyDescent="0.25">
      <c r="A32" s="2" t="s">
        <v>59</v>
      </c>
      <c r="B32" s="2"/>
      <c r="C32" s="2"/>
      <c r="D32" s="2" t="s">
        <v>60</v>
      </c>
      <c r="E32" s="13" t="s">
        <v>61</v>
      </c>
      <c r="F32" s="2" t="s">
        <v>62</v>
      </c>
      <c r="G32" s="2" t="s">
        <v>63</v>
      </c>
      <c r="H32" s="2"/>
    </row>
    <row r="33" spans="1:17" ht="13" thickBot="1" x14ac:dyDescent="0.3">
      <c r="A33" s="9" t="s">
        <v>69</v>
      </c>
      <c r="D33">
        <v>20000</v>
      </c>
      <c r="E33">
        <v>9.4</v>
      </c>
      <c r="F33">
        <v>5</v>
      </c>
      <c r="G33">
        <v>7</v>
      </c>
    </row>
    <row r="34" spans="1:17" ht="15" thickBot="1" x14ac:dyDescent="0.4">
      <c r="A34" s="1" t="s">
        <v>65</v>
      </c>
      <c r="B34" s="10">
        <v>0.81750000000000012</v>
      </c>
      <c r="C34" s="10">
        <v>0.74122246980559336</v>
      </c>
      <c r="D34" s="10">
        <v>0.70148114060582578</v>
      </c>
      <c r="E34" s="10">
        <v>0.67703901052767534</v>
      </c>
      <c r="F34" s="10">
        <v>0.6536058903313311</v>
      </c>
      <c r="G34" s="10">
        <v>0.63710537363560049</v>
      </c>
      <c r="H34" s="10">
        <v>0.62279621197442347</v>
      </c>
      <c r="J34" s="12">
        <f>IF('Företagets uppgifter'!$C$53&lt;2,B34,"")</f>
        <v>0.81750000000000012</v>
      </c>
      <c r="K34" s="12" t="str">
        <f>IF('Företagets uppgifter'!$C$53=2,AVERAGE(B34:C34),"")</f>
        <v/>
      </c>
      <c r="L34" s="12" t="str">
        <f>IF('Företagets uppgifter'!$C$53=3,AVERAGE(B34:D34),"")</f>
        <v/>
      </c>
      <c r="M34" s="12" t="str">
        <f>IF('Företagets uppgifter'!$C$53=4,AVERAGE($B34:E34),"")</f>
        <v/>
      </c>
      <c r="N34" s="12" t="str">
        <f>IF('Företagets uppgifter'!$C$53=5,AVERAGE($B34:F34),"")</f>
        <v/>
      </c>
      <c r="O34" s="12" t="str">
        <f>IF('Företagets uppgifter'!$C$53=6,AVERAGE($B34:G34),"")</f>
        <v/>
      </c>
      <c r="P34" s="12" t="str">
        <f>IF('Företagets uppgifter'!$C$53&gt;6,AVERAGE($B34:H34),"")</f>
        <v/>
      </c>
      <c r="Q34">
        <f t="shared" ref="Q34:Q39" si="9">SUM(J34:P34)</f>
        <v>0.81750000000000012</v>
      </c>
    </row>
    <row r="35" spans="1:17" ht="15" thickBot="1" x14ac:dyDescent="0.4">
      <c r="A35" s="1" t="s">
        <v>66</v>
      </c>
      <c r="B35" s="10">
        <v>0.78625</v>
      </c>
      <c r="C35" s="10">
        <v>0.71152777777777787</v>
      </c>
      <c r="D35" s="10">
        <v>0.67138888888888903</v>
      </c>
      <c r="E35" s="10">
        <v>0.64291666666666669</v>
      </c>
      <c r="F35" s="10">
        <v>0.62069444444444444</v>
      </c>
      <c r="G35" s="10">
        <v>0.6022222222222221</v>
      </c>
      <c r="H35" s="10">
        <v>0.58791666666666675</v>
      </c>
      <c r="J35" s="12">
        <f>IF('Företagets uppgifter'!$C$53&lt;2,B35,"")</f>
        <v>0.78625</v>
      </c>
      <c r="K35" s="12" t="str">
        <f>IF('Företagets uppgifter'!$C$53=2,AVERAGE(B35:C35),"")</f>
        <v/>
      </c>
      <c r="L35" s="12" t="str">
        <f>IF('Företagets uppgifter'!$C$53=3,AVERAGE(B35:D35),"")</f>
        <v/>
      </c>
      <c r="M35" s="12" t="str">
        <f>IF('Företagets uppgifter'!$C$53=4,AVERAGE($B35:E35),"")</f>
        <v/>
      </c>
      <c r="N35" s="12" t="str">
        <f>IF('Företagets uppgifter'!$C$53=5,AVERAGE($B35:F35),"")</f>
        <v/>
      </c>
      <c r="O35" s="12" t="str">
        <f>IF('Företagets uppgifter'!$C$53=6,AVERAGE($B35:G35),"")</f>
        <v/>
      </c>
      <c r="P35" s="12" t="str">
        <f>IF('Företagets uppgifter'!$C$53&gt;6,AVERAGE($B35:H35),"")</f>
        <v/>
      </c>
      <c r="Q35">
        <f t="shared" si="9"/>
        <v>0.78625</v>
      </c>
    </row>
    <row r="36" spans="1:17" ht="15" thickBot="1" x14ac:dyDescent="0.4">
      <c r="A36" s="1" t="s">
        <v>67</v>
      </c>
      <c r="B36" s="10">
        <v>0.84428571428571431</v>
      </c>
      <c r="C36" s="10">
        <v>0.76667506297229238</v>
      </c>
      <c r="D36" s="10">
        <v>0.72727449922034304</v>
      </c>
      <c r="E36" s="10">
        <v>0.7062867338371116</v>
      </c>
      <c r="F36" s="10">
        <v>0.68181570109151957</v>
      </c>
      <c r="G36" s="10">
        <v>0.6670052177042104</v>
      </c>
      <c r="H36" s="10">
        <v>0.65269296509535801</v>
      </c>
      <c r="J36" s="12">
        <f>IF('Företagets uppgifter'!$C$53&lt;2,B36,"")</f>
        <v>0.84428571428571431</v>
      </c>
      <c r="K36" s="12" t="str">
        <f>IF('Företagets uppgifter'!$C$53=2,AVERAGE(B36:C36),"")</f>
        <v/>
      </c>
      <c r="L36" s="12" t="str">
        <f>IF('Företagets uppgifter'!$C$53=3,AVERAGE(B36:D36),"")</f>
        <v/>
      </c>
      <c r="M36" s="12" t="str">
        <f>IF('Företagets uppgifter'!$C$53=4,AVERAGE($B36:E36),"")</f>
        <v/>
      </c>
      <c r="N36" s="12" t="str">
        <f>IF('Företagets uppgifter'!$C$53=5,AVERAGE($B36:F36),"")</f>
        <v/>
      </c>
      <c r="O36" s="12" t="str">
        <f>IF('Företagets uppgifter'!$C$53=6,AVERAGE($B36:G36),"")</f>
        <v/>
      </c>
      <c r="P36" s="12" t="str">
        <f>IF('Företagets uppgifter'!$C$53&gt;6,AVERAGE($B36:H36),"")</f>
        <v/>
      </c>
      <c r="Q36">
        <f t="shared" si="9"/>
        <v>0.84428571428571431</v>
      </c>
    </row>
    <row r="37" spans="1:17" ht="15" thickBot="1" x14ac:dyDescent="0.4">
      <c r="A37" s="1" t="s">
        <v>65</v>
      </c>
      <c r="B37" s="10">
        <f>$E$33*B34</f>
        <v>7.6845000000000017</v>
      </c>
      <c r="C37" s="10">
        <f t="shared" ref="C37:H37" si="10">$E$33*C34</f>
        <v>6.9674912161725775</v>
      </c>
      <c r="D37" s="10">
        <f t="shared" si="10"/>
        <v>6.5939227216947627</v>
      </c>
      <c r="E37" s="10">
        <f t="shared" si="10"/>
        <v>6.3641666989601484</v>
      </c>
      <c r="F37" s="10">
        <f t="shared" si="10"/>
        <v>6.1438953691145128</v>
      </c>
      <c r="G37" s="10">
        <f t="shared" si="10"/>
        <v>5.9887905121746448</v>
      </c>
      <c r="H37" s="10">
        <f t="shared" si="10"/>
        <v>5.8542843925595811</v>
      </c>
      <c r="J37" s="12">
        <f>IF('Företagets uppgifter'!$C$53&lt;2,B37,"")</f>
        <v>7.6845000000000017</v>
      </c>
      <c r="K37" s="12" t="str">
        <f>IF('Företagets uppgifter'!$C$53=2,AVERAGE(B37:C37),"")</f>
        <v/>
      </c>
      <c r="L37" s="12" t="str">
        <f>IF('Företagets uppgifter'!$C$53=3,AVERAGE(B37:D37),"")</f>
        <v/>
      </c>
      <c r="M37" s="12" t="str">
        <f>IF('Företagets uppgifter'!$C$53=4,AVERAGE($B37:E37),"")</f>
        <v/>
      </c>
      <c r="N37" s="12" t="str">
        <f>IF('Företagets uppgifter'!$C$53=5,AVERAGE($B37:F37),"")</f>
        <v/>
      </c>
      <c r="O37" s="12" t="str">
        <f>IF('Företagets uppgifter'!$C$53=6,AVERAGE($B37:G37),"")</f>
        <v/>
      </c>
      <c r="P37" s="12" t="str">
        <f>IF('Företagets uppgifter'!$C$53&gt;6,AVERAGE($B37:H37),"")</f>
        <v/>
      </c>
      <c r="Q37">
        <f t="shared" si="9"/>
        <v>7.6845000000000017</v>
      </c>
    </row>
    <row r="38" spans="1:17" ht="15" thickBot="1" x14ac:dyDescent="0.4">
      <c r="A38" s="1" t="s">
        <v>66</v>
      </c>
      <c r="B38" s="10">
        <f t="shared" ref="B38:H39" si="11">$E$33*B35</f>
        <v>7.3907500000000006</v>
      </c>
      <c r="C38" s="10">
        <f t="shared" si="11"/>
        <v>6.6883611111111119</v>
      </c>
      <c r="D38" s="10">
        <f t="shared" si="11"/>
        <v>6.3110555555555568</v>
      </c>
      <c r="E38" s="10">
        <f t="shared" si="11"/>
        <v>6.0434166666666673</v>
      </c>
      <c r="F38" s="10">
        <f t="shared" si="11"/>
        <v>5.8345277777777778</v>
      </c>
      <c r="G38" s="10">
        <f t="shared" si="11"/>
        <v>5.6608888888888877</v>
      </c>
      <c r="H38" s="10">
        <f t="shared" si="11"/>
        <v>5.5264166666666679</v>
      </c>
      <c r="J38" s="12">
        <f>IF('Företagets uppgifter'!$C$53&lt;2,B38,"")</f>
        <v>7.3907500000000006</v>
      </c>
      <c r="K38" s="12" t="str">
        <f>IF('Företagets uppgifter'!$C$53=2,AVERAGE(B38:C38),"")</f>
        <v/>
      </c>
      <c r="L38" s="12" t="str">
        <f>IF('Företagets uppgifter'!$C$53=3,AVERAGE(B38:D38),"")</f>
        <v/>
      </c>
      <c r="M38" s="12" t="str">
        <f>IF('Företagets uppgifter'!$C$53=4,AVERAGE($B38:E38),"")</f>
        <v/>
      </c>
      <c r="N38" s="12" t="str">
        <f>IF('Företagets uppgifter'!$C$53=5,AVERAGE($B38:F38),"")</f>
        <v/>
      </c>
      <c r="O38" s="12" t="str">
        <f>IF('Företagets uppgifter'!$C$53=6,AVERAGE($B38:G38),"")</f>
        <v/>
      </c>
      <c r="P38" s="12" t="str">
        <f>IF('Företagets uppgifter'!$C$53&gt;6,AVERAGE($B38:H38),"")</f>
        <v/>
      </c>
      <c r="Q38" s="11">
        <f t="shared" si="9"/>
        <v>7.3907500000000006</v>
      </c>
    </row>
    <row r="39" spans="1:17" ht="15" thickBot="1" x14ac:dyDescent="0.4">
      <c r="A39" s="1" t="s">
        <v>67</v>
      </c>
      <c r="B39" s="10">
        <f t="shared" si="11"/>
        <v>7.9362857142857148</v>
      </c>
      <c r="C39" s="10">
        <f t="shared" si="11"/>
        <v>7.2067455919395487</v>
      </c>
      <c r="D39" s="10">
        <f t="shared" si="11"/>
        <v>6.8363802926712252</v>
      </c>
      <c r="E39" s="10">
        <f t="shared" si="11"/>
        <v>6.6390952980688489</v>
      </c>
      <c r="F39" s="10">
        <f t="shared" si="11"/>
        <v>6.4090675902602845</v>
      </c>
      <c r="G39" s="10">
        <f t="shared" si="11"/>
        <v>6.2698490464195782</v>
      </c>
      <c r="H39" s="10">
        <f t="shared" si="11"/>
        <v>6.1353138718963658</v>
      </c>
      <c r="J39" s="12">
        <f>IF('Företagets uppgifter'!$C$53&lt;2,B39,"")</f>
        <v>7.9362857142857148</v>
      </c>
      <c r="K39" s="12" t="str">
        <f>IF('Företagets uppgifter'!$C$53=2,AVERAGE(B39:C39),"")</f>
        <v/>
      </c>
      <c r="L39" s="12" t="str">
        <f>IF('Företagets uppgifter'!$C$53=3,AVERAGE(B39:D39),"")</f>
        <v/>
      </c>
      <c r="M39" s="12" t="str">
        <f>IF('Företagets uppgifter'!$C$53=4,AVERAGE($B39:E39),"")</f>
        <v/>
      </c>
      <c r="N39" s="12" t="str">
        <f>IF('Företagets uppgifter'!$C$53=5,AVERAGE($B39:F39),"")</f>
        <v/>
      </c>
      <c r="O39" s="12" t="str">
        <f>IF('Företagets uppgifter'!$C$53=6,AVERAGE($B39:G39),"")</f>
        <v/>
      </c>
      <c r="P39" s="12" t="str">
        <f>IF('Företagets uppgifter'!$C$53&gt;6,AVERAGE($B39:H39),"")</f>
        <v/>
      </c>
      <c r="Q39">
        <f t="shared" si="9"/>
        <v>7.9362857142857148</v>
      </c>
    </row>
    <row r="42" spans="1:17" ht="37.5" x14ac:dyDescent="0.25">
      <c r="A42" s="2" t="s">
        <v>59</v>
      </c>
      <c r="B42" s="2"/>
      <c r="C42" s="2"/>
      <c r="D42" s="2" t="s">
        <v>60</v>
      </c>
      <c r="E42" s="13" t="s">
        <v>61</v>
      </c>
      <c r="F42" s="2" t="s">
        <v>62</v>
      </c>
      <c r="G42" s="2" t="s">
        <v>63</v>
      </c>
      <c r="H42" s="2"/>
    </row>
    <row r="43" spans="1:17" ht="13" thickBot="1" x14ac:dyDescent="0.3">
      <c r="A43" s="9" t="s">
        <v>70</v>
      </c>
      <c r="D43">
        <v>20000</v>
      </c>
      <c r="E43">
        <v>11</v>
      </c>
      <c r="F43">
        <v>5</v>
      </c>
      <c r="G43">
        <v>7</v>
      </c>
    </row>
    <row r="44" spans="1:17" ht="15" thickBot="1" x14ac:dyDescent="0.4">
      <c r="A44" s="1" t="s">
        <v>65</v>
      </c>
      <c r="B44" s="10">
        <v>0.81750000000000012</v>
      </c>
      <c r="C44" s="10">
        <v>0.74122246980559336</v>
      </c>
      <c r="D44" s="10">
        <v>0.70148114060582578</v>
      </c>
      <c r="E44" s="10">
        <v>0.67703901052767534</v>
      </c>
      <c r="F44" s="10">
        <v>0.6536058903313311</v>
      </c>
      <c r="G44" s="10">
        <v>0.63710537363560049</v>
      </c>
      <c r="H44" s="10">
        <v>0.62279621197442347</v>
      </c>
      <c r="J44" s="12">
        <f>IF('Företagets uppgifter'!$C$66&lt;2,B44,"")</f>
        <v>0.81750000000000012</v>
      </c>
      <c r="K44" s="12" t="str">
        <f>IF('Företagets uppgifter'!$C$66=2,AVERAGE(B44:C44),"")</f>
        <v/>
      </c>
      <c r="L44" s="12" t="str">
        <f>IF('Företagets uppgifter'!$C$66=3,AVERAGE(B44:D44),"")</f>
        <v/>
      </c>
      <c r="M44" s="12" t="str">
        <f>IF('Företagets uppgifter'!$C$66=4,AVERAGE($B44:E44),"")</f>
        <v/>
      </c>
      <c r="N44" s="12" t="str">
        <f>IF('Företagets uppgifter'!$C$66=5,AVERAGE($B44:F44),"")</f>
        <v/>
      </c>
      <c r="O44" s="12" t="str">
        <f>IF('Företagets uppgifter'!$C$66=6,AVERAGE($B44:G44),"")</f>
        <v/>
      </c>
      <c r="P44" s="12" t="str">
        <f>IF('Företagets uppgifter'!$C$66&gt;6,AVERAGE($B44:H44),"")</f>
        <v/>
      </c>
      <c r="Q44">
        <f t="shared" ref="Q44:Q49" si="12">SUM(J44:P44)</f>
        <v>0.81750000000000012</v>
      </c>
    </row>
    <row r="45" spans="1:17" ht="15" thickBot="1" x14ac:dyDescent="0.4">
      <c r="A45" s="1" t="s">
        <v>66</v>
      </c>
      <c r="B45" s="10">
        <v>0.78625</v>
      </c>
      <c r="C45" s="10">
        <v>0.71152777777777787</v>
      </c>
      <c r="D45" s="10">
        <v>0.67138888888888903</v>
      </c>
      <c r="E45" s="10">
        <v>0.64291666666666669</v>
      </c>
      <c r="F45" s="10">
        <v>0.62069444444444444</v>
      </c>
      <c r="G45" s="10">
        <v>0.6022222222222221</v>
      </c>
      <c r="H45" s="10">
        <v>0.58791666666666675</v>
      </c>
      <c r="J45" s="12">
        <f>IF('Företagets uppgifter'!$C$66&lt;2,B45,"")</f>
        <v>0.78625</v>
      </c>
      <c r="K45" s="12" t="str">
        <f>IF('Företagets uppgifter'!$C$66=2,AVERAGE(B45:C45),"")</f>
        <v/>
      </c>
      <c r="L45" s="12" t="str">
        <f>IF('Företagets uppgifter'!$C$66=3,AVERAGE(B45:D45),"")</f>
        <v/>
      </c>
      <c r="M45" s="12" t="str">
        <f>IF('Företagets uppgifter'!$C$66=4,AVERAGE($B45:E45),"")</f>
        <v/>
      </c>
      <c r="N45" s="12" t="str">
        <f>IF('Företagets uppgifter'!$C$66=5,AVERAGE($B45:F45),"")</f>
        <v/>
      </c>
      <c r="O45" s="12" t="str">
        <f>IF('Företagets uppgifter'!$C$66=6,AVERAGE($B45:G45),"")</f>
        <v/>
      </c>
      <c r="P45" s="12" t="str">
        <f>IF('Företagets uppgifter'!$C$66&gt;6,AVERAGE($B45:H45),"")</f>
        <v/>
      </c>
      <c r="Q45">
        <f t="shared" si="12"/>
        <v>0.78625</v>
      </c>
    </row>
    <row r="46" spans="1:17" ht="15" thickBot="1" x14ac:dyDescent="0.4">
      <c r="A46" s="1" t="s">
        <v>67</v>
      </c>
      <c r="B46" s="10">
        <v>0.84428571428571431</v>
      </c>
      <c r="C46" s="10">
        <v>0.76667506297229238</v>
      </c>
      <c r="D46" s="10">
        <v>0.72727449922034304</v>
      </c>
      <c r="E46" s="10">
        <v>0.7062867338371116</v>
      </c>
      <c r="F46" s="10">
        <v>0.68181570109151957</v>
      </c>
      <c r="G46" s="10">
        <v>0.6670052177042104</v>
      </c>
      <c r="H46" s="10">
        <v>0.65269296509535801</v>
      </c>
      <c r="J46" s="12">
        <f>IF('Företagets uppgifter'!$C$66&lt;2,B46,"")</f>
        <v>0.84428571428571431</v>
      </c>
      <c r="K46" s="12" t="str">
        <f>IF('Företagets uppgifter'!$C$66=2,AVERAGE(B46:C46),"")</f>
        <v/>
      </c>
      <c r="L46" s="12" t="str">
        <f>IF('Företagets uppgifter'!$C$66=3,AVERAGE(B46:D46),"")</f>
        <v/>
      </c>
      <c r="M46" s="12" t="str">
        <f>IF('Företagets uppgifter'!$C$66=4,AVERAGE($B46:E46),"")</f>
        <v/>
      </c>
      <c r="N46" s="12" t="str">
        <f>IF('Företagets uppgifter'!$C$66=5,AVERAGE($B46:F46),"")</f>
        <v/>
      </c>
      <c r="O46" s="12" t="str">
        <f>IF('Företagets uppgifter'!$C$66=6,AVERAGE($B46:G46),"")</f>
        <v/>
      </c>
      <c r="P46" s="12" t="str">
        <f>IF('Företagets uppgifter'!$C$66&gt;6,AVERAGE($B46:H46),"")</f>
        <v/>
      </c>
      <c r="Q46">
        <f t="shared" si="12"/>
        <v>0.84428571428571431</v>
      </c>
    </row>
    <row r="47" spans="1:17" ht="15" thickBot="1" x14ac:dyDescent="0.4">
      <c r="A47" s="1" t="s">
        <v>65</v>
      </c>
      <c r="B47" s="10">
        <f>$E$43*B44</f>
        <v>8.9925000000000015</v>
      </c>
      <c r="C47" s="10">
        <f t="shared" ref="C47:H47" si="13">$E$43*C44</f>
        <v>8.1534471678615272</v>
      </c>
      <c r="D47" s="10">
        <f t="shared" si="13"/>
        <v>7.7162925466640839</v>
      </c>
      <c r="E47" s="10">
        <f t="shared" si="13"/>
        <v>7.4474291158044288</v>
      </c>
      <c r="F47" s="10">
        <f t="shared" si="13"/>
        <v>7.1896647936446421</v>
      </c>
      <c r="G47" s="10">
        <f t="shared" si="13"/>
        <v>7.0081591099916052</v>
      </c>
      <c r="H47" s="10">
        <f t="shared" si="13"/>
        <v>6.8507583317186587</v>
      </c>
      <c r="J47" s="12">
        <f>IF('Företagets uppgifter'!$C$66&lt;2,B47,"")</f>
        <v>8.9925000000000015</v>
      </c>
      <c r="K47" s="12" t="str">
        <f>IF('Företagets uppgifter'!$C$66=2,AVERAGE(B47:C47),"")</f>
        <v/>
      </c>
      <c r="L47" s="12" t="str">
        <f>IF('Företagets uppgifter'!$C$66=3,AVERAGE(B47:D47),"")</f>
        <v/>
      </c>
      <c r="M47" s="12" t="str">
        <f>IF('Företagets uppgifter'!$C$66=4,AVERAGE($B47:E47),"")</f>
        <v/>
      </c>
      <c r="N47" s="12" t="str">
        <f>IF('Företagets uppgifter'!$C$66=5,AVERAGE($B47:F47),"")</f>
        <v/>
      </c>
      <c r="O47" s="12" t="str">
        <f>IF('Företagets uppgifter'!$C$66=6,AVERAGE($B47:G47),"")</f>
        <v/>
      </c>
      <c r="P47" s="12" t="str">
        <f>IF('Företagets uppgifter'!$C$66&gt;6,AVERAGE($B47:H47),"")</f>
        <v/>
      </c>
      <c r="Q47">
        <f t="shared" si="12"/>
        <v>8.9925000000000015</v>
      </c>
    </row>
    <row r="48" spans="1:17" ht="15" thickBot="1" x14ac:dyDescent="0.4">
      <c r="A48" s="1" t="s">
        <v>66</v>
      </c>
      <c r="B48" s="10">
        <f t="shared" ref="B48:H49" si="14">$E$43*B45</f>
        <v>8.6487499999999997</v>
      </c>
      <c r="C48" s="10">
        <f t="shared" si="14"/>
        <v>7.8268055555555565</v>
      </c>
      <c r="D48" s="10">
        <f t="shared" si="14"/>
        <v>7.3852777777777794</v>
      </c>
      <c r="E48" s="10">
        <f t="shared" si="14"/>
        <v>7.0720833333333335</v>
      </c>
      <c r="F48" s="10">
        <f t="shared" si="14"/>
        <v>6.827638888888889</v>
      </c>
      <c r="G48" s="10">
        <f t="shared" si="14"/>
        <v>6.6244444444444435</v>
      </c>
      <c r="H48" s="10">
        <f t="shared" si="14"/>
        <v>6.467083333333334</v>
      </c>
      <c r="J48" s="12">
        <f>IF('Företagets uppgifter'!$C$66&lt;2,B48,"")</f>
        <v>8.6487499999999997</v>
      </c>
      <c r="K48" s="12" t="str">
        <f>IF('Företagets uppgifter'!$C$66=2,AVERAGE(B48:C48),"")</f>
        <v/>
      </c>
      <c r="L48" s="12" t="str">
        <f>IF('Företagets uppgifter'!$C$66=3,AVERAGE(B48:D48),"")</f>
        <v/>
      </c>
      <c r="M48" s="12" t="str">
        <f>IF('Företagets uppgifter'!$C$66=4,AVERAGE($B48:E48),"")</f>
        <v/>
      </c>
      <c r="N48" s="12" t="str">
        <f>IF('Företagets uppgifter'!$C$66=5,AVERAGE($B48:F48),"")</f>
        <v/>
      </c>
      <c r="O48" s="12" t="str">
        <f>IF('Företagets uppgifter'!$C$66=6,AVERAGE($B48:G48),"")</f>
        <v/>
      </c>
      <c r="P48" s="12" t="str">
        <f>IF('Företagets uppgifter'!$C$66&gt;6,AVERAGE($B48:H48),"")</f>
        <v/>
      </c>
      <c r="Q48" s="11">
        <f t="shared" si="12"/>
        <v>8.6487499999999997</v>
      </c>
    </row>
    <row r="49" spans="1:17" ht="15" thickBot="1" x14ac:dyDescent="0.4">
      <c r="A49" s="1" t="s">
        <v>67</v>
      </c>
      <c r="B49" s="10">
        <f t="shared" si="14"/>
        <v>9.2871428571428574</v>
      </c>
      <c r="C49" s="10">
        <f t="shared" si="14"/>
        <v>8.4334256926952165</v>
      </c>
      <c r="D49" s="10">
        <f t="shared" si="14"/>
        <v>8.0000194914237728</v>
      </c>
      <c r="E49" s="10">
        <f t="shared" si="14"/>
        <v>7.7691540722082273</v>
      </c>
      <c r="F49" s="10">
        <f t="shared" si="14"/>
        <v>7.4999727120067154</v>
      </c>
      <c r="G49" s="10">
        <f t="shared" si="14"/>
        <v>7.3370573947463145</v>
      </c>
      <c r="H49" s="10">
        <f t="shared" si="14"/>
        <v>7.1796226160489383</v>
      </c>
      <c r="J49" s="12">
        <f>IF('Företagets uppgifter'!$C$66&lt;2,B49,"")</f>
        <v>9.2871428571428574</v>
      </c>
      <c r="K49" s="12" t="str">
        <f>IF('Företagets uppgifter'!$C$66=2,AVERAGE(B49:C49),"")</f>
        <v/>
      </c>
      <c r="L49" s="12" t="str">
        <f>IF('Företagets uppgifter'!$C$66=3,AVERAGE(B49:D49),"")</f>
        <v/>
      </c>
      <c r="M49" s="12" t="str">
        <f>IF('Företagets uppgifter'!$C$66=4,AVERAGE($B49:E49),"")</f>
        <v/>
      </c>
      <c r="N49" s="12" t="str">
        <f>IF('Företagets uppgifter'!$C$66=5,AVERAGE($B49:F49),"")</f>
        <v/>
      </c>
      <c r="O49" s="12" t="str">
        <f>IF('Företagets uppgifter'!$C$66=6,AVERAGE($B49:G49),"")</f>
        <v/>
      </c>
      <c r="P49" s="12" t="str">
        <f>IF('Företagets uppgifter'!$C$66&gt;6,AVERAGE($B49:H49),"")</f>
        <v/>
      </c>
      <c r="Q49">
        <f t="shared" si="12"/>
        <v>9.2871428571428574</v>
      </c>
    </row>
    <row r="52" spans="1:17" ht="37.5" x14ac:dyDescent="0.25">
      <c r="A52" s="2" t="s">
        <v>59</v>
      </c>
      <c r="B52" s="2"/>
      <c r="C52" s="2"/>
      <c r="D52" s="2" t="s">
        <v>60</v>
      </c>
      <c r="E52" s="13" t="s">
        <v>61</v>
      </c>
      <c r="F52" s="2" t="s">
        <v>62</v>
      </c>
      <c r="G52" s="2" t="s">
        <v>63</v>
      </c>
      <c r="H52" s="2"/>
    </row>
    <row r="53" spans="1:17" ht="13" thickBot="1" x14ac:dyDescent="0.3">
      <c r="A53" s="9" t="s">
        <v>71</v>
      </c>
      <c r="D53">
        <v>30000</v>
      </c>
      <c r="E53">
        <v>14.3</v>
      </c>
      <c r="F53">
        <v>5</v>
      </c>
      <c r="G53">
        <v>7</v>
      </c>
    </row>
    <row r="54" spans="1:17" ht="15" thickBot="1" x14ac:dyDescent="0.4">
      <c r="A54" s="1" t="s">
        <v>65</v>
      </c>
      <c r="B54" s="10">
        <v>0.81750000000000012</v>
      </c>
      <c r="C54" s="10">
        <v>0.74122246980559336</v>
      </c>
      <c r="D54" s="10">
        <v>0.70148114060582578</v>
      </c>
      <c r="E54" s="10">
        <v>0.67703901052767534</v>
      </c>
      <c r="F54" s="10">
        <v>0.6536058903313311</v>
      </c>
      <c r="G54" s="10">
        <v>0.63710537363560049</v>
      </c>
      <c r="H54" s="10">
        <v>0.62279621197442347</v>
      </c>
      <c r="J54" s="12">
        <f>IF('Företagets uppgifter'!$C$79&lt;2,B54,"")</f>
        <v>0.81750000000000012</v>
      </c>
      <c r="K54" s="12" t="str">
        <f>IF('Företagets uppgifter'!$C$79=2,AVERAGE(B54:C54),"")</f>
        <v/>
      </c>
      <c r="L54" s="12" t="str">
        <f>IF('Företagets uppgifter'!$C$79=3,AVERAGE(B54:D54),"")</f>
        <v/>
      </c>
      <c r="M54" s="12" t="str">
        <f>IF('Företagets uppgifter'!$C$79=4,AVERAGE($B54:E54),"")</f>
        <v/>
      </c>
      <c r="N54" s="12" t="str">
        <f>IF('Företagets uppgifter'!$C$79=5,AVERAGE($B54:F54),"")</f>
        <v/>
      </c>
      <c r="O54" s="12" t="str">
        <f>IF('Företagets uppgifter'!$C$79=6,AVERAGE($B54:G54),"")</f>
        <v/>
      </c>
      <c r="P54" s="12" t="str">
        <f>IF('Företagets uppgifter'!$C$79&gt;6,AVERAGE($B54:H54),"")</f>
        <v/>
      </c>
      <c r="Q54">
        <f t="shared" ref="Q54:Q59" si="15">SUM(J54:P54)</f>
        <v>0.81750000000000012</v>
      </c>
    </row>
    <row r="55" spans="1:17" ht="15" thickBot="1" x14ac:dyDescent="0.4">
      <c r="A55" s="1" t="s">
        <v>66</v>
      </c>
      <c r="B55" s="10">
        <v>0.78625</v>
      </c>
      <c r="C55" s="10">
        <v>0.71152777777777787</v>
      </c>
      <c r="D55" s="10">
        <v>0.67138888888888903</v>
      </c>
      <c r="E55" s="10">
        <v>0.64291666666666669</v>
      </c>
      <c r="F55" s="10">
        <v>0.62069444444444444</v>
      </c>
      <c r="G55" s="10">
        <v>0.6022222222222221</v>
      </c>
      <c r="H55" s="10">
        <v>0.58791666666666675</v>
      </c>
      <c r="J55" s="12">
        <f>IF('Företagets uppgifter'!$C$79&lt;2,B55,"")</f>
        <v>0.78625</v>
      </c>
      <c r="K55" s="12" t="str">
        <f>IF('Företagets uppgifter'!$C$79=2,AVERAGE(B55:C55),"")</f>
        <v/>
      </c>
      <c r="L55" s="12" t="str">
        <f>IF('Företagets uppgifter'!$C$79=3,AVERAGE(B55:D55),"")</f>
        <v/>
      </c>
      <c r="M55" s="12" t="str">
        <f>IF('Företagets uppgifter'!$C$79=4,AVERAGE($B55:E55),"")</f>
        <v/>
      </c>
      <c r="N55" s="12" t="str">
        <f>IF('Företagets uppgifter'!$C$79=5,AVERAGE($B55:F55),"")</f>
        <v/>
      </c>
      <c r="O55" s="12" t="str">
        <f>IF('Företagets uppgifter'!$C$79=6,AVERAGE($B55:G55),"")</f>
        <v/>
      </c>
      <c r="P55" s="12" t="str">
        <f>IF('Företagets uppgifter'!$C$79&gt;6,AVERAGE($B55:H55),"")</f>
        <v/>
      </c>
      <c r="Q55">
        <f t="shared" si="15"/>
        <v>0.78625</v>
      </c>
    </row>
    <row r="56" spans="1:17" ht="15" thickBot="1" x14ac:dyDescent="0.4">
      <c r="A56" s="1" t="s">
        <v>67</v>
      </c>
      <c r="B56" s="10">
        <v>0.84428571428571431</v>
      </c>
      <c r="C56" s="10">
        <v>0.76667506297229238</v>
      </c>
      <c r="D56" s="10">
        <v>0.72727449922034304</v>
      </c>
      <c r="E56" s="10">
        <v>0.7062867338371116</v>
      </c>
      <c r="F56" s="10">
        <v>0.68181570109151957</v>
      </c>
      <c r="G56" s="10">
        <v>0.6670052177042104</v>
      </c>
      <c r="H56" s="10">
        <v>0.65269296509535801</v>
      </c>
      <c r="J56" s="12">
        <f>IF('Företagets uppgifter'!$C$79&lt;2,B56,"")</f>
        <v>0.84428571428571431</v>
      </c>
      <c r="K56" s="12" t="str">
        <f>IF('Företagets uppgifter'!$C$79=2,AVERAGE(B56:C56),"")</f>
        <v/>
      </c>
      <c r="L56" s="12" t="str">
        <f>IF('Företagets uppgifter'!$C$79=3,AVERAGE(B56:D56),"")</f>
        <v/>
      </c>
      <c r="M56" s="12" t="str">
        <f>IF('Företagets uppgifter'!$C$79=4,AVERAGE($B56:E56),"")</f>
        <v/>
      </c>
      <c r="N56" s="12" t="str">
        <f>IF('Företagets uppgifter'!$C$79=5,AVERAGE($B56:F56),"")</f>
        <v/>
      </c>
      <c r="O56" s="12" t="str">
        <f>IF('Företagets uppgifter'!$C$79=6,AVERAGE($B56:G56),"")</f>
        <v/>
      </c>
      <c r="P56" s="12" t="str">
        <f>IF('Företagets uppgifter'!$C$79&gt;6,AVERAGE($B56:H56),"")</f>
        <v/>
      </c>
      <c r="Q56">
        <f t="shared" si="15"/>
        <v>0.84428571428571431</v>
      </c>
    </row>
    <row r="57" spans="1:17" ht="15" thickBot="1" x14ac:dyDescent="0.4">
      <c r="A57" s="1" t="s">
        <v>65</v>
      </c>
      <c r="B57" s="10">
        <f>$E$53*B54</f>
        <v>11.690250000000002</v>
      </c>
      <c r="C57" s="10">
        <f t="shared" ref="C57:H57" si="16">$E$53*C54</f>
        <v>10.599481318219986</v>
      </c>
      <c r="D57" s="10">
        <f t="shared" si="16"/>
        <v>10.031180310663309</v>
      </c>
      <c r="E57" s="10">
        <f t="shared" si="16"/>
        <v>9.6816578505457578</v>
      </c>
      <c r="F57" s="10">
        <f t="shared" si="16"/>
        <v>9.3465642317380357</v>
      </c>
      <c r="G57" s="10">
        <f t="shared" si="16"/>
        <v>9.1106068429890872</v>
      </c>
      <c r="H57" s="10">
        <f t="shared" si="16"/>
        <v>8.9059858312342559</v>
      </c>
      <c r="J57" s="12">
        <f>IF('Företagets uppgifter'!$C$79&lt;2,B57,"")</f>
        <v>11.690250000000002</v>
      </c>
      <c r="K57" s="12" t="str">
        <f>IF('Företagets uppgifter'!$C$79=2,AVERAGE(B57:C57),"")</f>
        <v/>
      </c>
      <c r="L57" s="12" t="str">
        <f>IF('Företagets uppgifter'!$C$79=3,AVERAGE(B57:D57),"")</f>
        <v/>
      </c>
      <c r="M57" s="12" t="str">
        <f>IF('Företagets uppgifter'!$C$79=4,AVERAGE($B57:E57),"")</f>
        <v/>
      </c>
      <c r="N57" s="12" t="str">
        <f>IF('Företagets uppgifter'!$C$79=5,AVERAGE($B57:F57),"")</f>
        <v/>
      </c>
      <c r="O57" s="12" t="str">
        <f>IF('Företagets uppgifter'!$C$79=6,AVERAGE($B57:G57),"")</f>
        <v/>
      </c>
      <c r="P57" s="12" t="str">
        <f>IF('Företagets uppgifter'!$C$79&gt;6,AVERAGE($B57:H57),"")</f>
        <v/>
      </c>
      <c r="Q57">
        <f t="shared" si="15"/>
        <v>11.690250000000002</v>
      </c>
    </row>
    <row r="58" spans="1:17" ht="15" thickBot="1" x14ac:dyDescent="0.4">
      <c r="A58" s="1" t="s">
        <v>66</v>
      </c>
      <c r="B58" s="10">
        <f t="shared" ref="B58:H59" si="17">$E$53*B55</f>
        <v>11.243375</v>
      </c>
      <c r="C58" s="10">
        <f t="shared" si="17"/>
        <v>10.174847222222224</v>
      </c>
      <c r="D58" s="10">
        <f t="shared" si="17"/>
        <v>9.6008611111111133</v>
      </c>
      <c r="E58" s="10">
        <f t="shared" si="17"/>
        <v>9.1937083333333334</v>
      </c>
      <c r="F58" s="10">
        <f t="shared" si="17"/>
        <v>8.8759305555555557</v>
      </c>
      <c r="G58" s="10">
        <f t="shared" si="17"/>
        <v>8.6117777777777764</v>
      </c>
      <c r="H58" s="10">
        <f t="shared" si="17"/>
        <v>8.4072083333333349</v>
      </c>
      <c r="J58" s="12">
        <f>IF('Företagets uppgifter'!$C$79&lt;2,B58,"")</f>
        <v>11.243375</v>
      </c>
      <c r="K58" s="12" t="str">
        <f>IF('Företagets uppgifter'!$C$79=2,AVERAGE(B58:C58),"")</f>
        <v/>
      </c>
      <c r="L58" s="12" t="str">
        <f>IF('Företagets uppgifter'!$C$79=3,AVERAGE(B58:D58),"")</f>
        <v/>
      </c>
      <c r="M58" s="12" t="str">
        <f>IF('Företagets uppgifter'!$C$79=4,AVERAGE($B58:E58),"")</f>
        <v/>
      </c>
      <c r="N58" s="12" t="str">
        <f>IF('Företagets uppgifter'!$C$79=5,AVERAGE($B58:F58),"")</f>
        <v/>
      </c>
      <c r="O58" s="12" t="str">
        <f>IF('Företagets uppgifter'!$C$79=6,AVERAGE($B58:G58),"")</f>
        <v/>
      </c>
      <c r="P58" s="12" t="str">
        <f>IF('Företagets uppgifter'!$C$79&gt;6,AVERAGE($B58:H58),"")</f>
        <v/>
      </c>
      <c r="Q58" s="11">
        <f t="shared" si="15"/>
        <v>11.243375</v>
      </c>
    </row>
    <row r="59" spans="1:17" ht="15" thickBot="1" x14ac:dyDescent="0.4">
      <c r="A59" s="1" t="s">
        <v>67</v>
      </c>
      <c r="B59" s="10">
        <f t="shared" si="17"/>
        <v>12.073285714285715</v>
      </c>
      <c r="C59" s="10">
        <f t="shared" si="17"/>
        <v>10.963453400503781</v>
      </c>
      <c r="D59" s="10">
        <f t="shared" si="17"/>
        <v>10.400025338850906</v>
      </c>
      <c r="E59" s="10">
        <f t="shared" si="17"/>
        <v>10.099900293870697</v>
      </c>
      <c r="F59" s="10">
        <f t="shared" si="17"/>
        <v>9.7499645256087302</v>
      </c>
      <c r="G59" s="10">
        <f t="shared" si="17"/>
        <v>9.5381746131702094</v>
      </c>
      <c r="H59" s="10">
        <f t="shared" si="17"/>
        <v>9.3335094008636208</v>
      </c>
      <c r="J59" s="12">
        <f>IF('Företagets uppgifter'!$C$79&lt;2,B59,"")</f>
        <v>12.073285714285715</v>
      </c>
      <c r="K59" s="12" t="str">
        <f>IF('Företagets uppgifter'!$C$79=2,AVERAGE(B59:C59),"")</f>
        <v/>
      </c>
      <c r="L59" s="12" t="str">
        <f>IF('Företagets uppgifter'!$C$79=3,AVERAGE(B59:D59),"")</f>
        <v/>
      </c>
      <c r="M59" s="12" t="str">
        <f>IF('Företagets uppgifter'!$C$79=4,AVERAGE($B59:E59),"")</f>
        <v/>
      </c>
      <c r="N59" s="12" t="str">
        <f>IF('Företagets uppgifter'!$C$79=5,AVERAGE($B59:F59),"")</f>
        <v/>
      </c>
      <c r="O59" s="12" t="str">
        <f>IF('Företagets uppgifter'!$C$79=6,AVERAGE($B59:G59),"")</f>
        <v/>
      </c>
      <c r="P59" s="12" t="str">
        <f>IF('Företagets uppgifter'!$C$79&gt;6,AVERAGE($B59:H59),"")</f>
        <v/>
      </c>
      <c r="Q59">
        <f t="shared" si="15"/>
        <v>12.073285714285715</v>
      </c>
    </row>
    <row r="62" spans="1:17" ht="37.5" x14ac:dyDescent="0.25">
      <c r="A62" s="2" t="s">
        <v>59</v>
      </c>
      <c r="B62" s="2"/>
      <c r="C62" s="2"/>
      <c r="D62" s="2" t="s">
        <v>60</v>
      </c>
      <c r="E62" s="13" t="s">
        <v>61</v>
      </c>
      <c r="F62" s="2" t="s">
        <v>62</v>
      </c>
      <c r="G62" s="2" t="s">
        <v>63</v>
      </c>
      <c r="H62" s="2"/>
    </row>
    <row r="63" spans="1:17" ht="13" thickBot="1" x14ac:dyDescent="0.3">
      <c r="A63" s="9" t="s">
        <v>72</v>
      </c>
      <c r="D63">
        <v>30000</v>
      </c>
      <c r="E63">
        <v>16</v>
      </c>
      <c r="F63">
        <v>5</v>
      </c>
      <c r="G63">
        <v>7</v>
      </c>
    </row>
    <row r="64" spans="1:17" ht="15" thickBot="1" x14ac:dyDescent="0.4">
      <c r="A64" s="1" t="s">
        <v>65</v>
      </c>
      <c r="B64" s="10">
        <v>0.81750000000000012</v>
      </c>
      <c r="C64" s="10">
        <v>0.74122246980559336</v>
      </c>
      <c r="D64" s="10">
        <v>0.70148114060582578</v>
      </c>
      <c r="E64" s="10">
        <v>0.67703901052767534</v>
      </c>
      <c r="F64" s="10">
        <v>0.6536058903313311</v>
      </c>
      <c r="G64" s="10">
        <v>0.63710537363560049</v>
      </c>
      <c r="H64" s="10">
        <v>0.62279621197442347</v>
      </c>
      <c r="J64" s="12">
        <f>IF('Företagets uppgifter'!$C$92&lt;2,B64,"")</f>
        <v>0.81750000000000012</v>
      </c>
      <c r="K64" s="12" t="str">
        <f>IF('Företagets uppgifter'!$C$92=2,AVERAGE(B64:C64),"")</f>
        <v/>
      </c>
      <c r="L64" s="12" t="str">
        <f>IF('Företagets uppgifter'!$C$92=3,AVERAGE(B64:D64),"")</f>
        <v/>
      </c>
      <c r="M64" s="12" t="str">
        <f>IF('Företagets uppgifter'!$C$92=4,AVERAGE($B64:E64),"")</f>
        <v/>
      </c>
      <c r="N64" s="12" t="str">
        <f>IF('Företagets uppgifter'!$C$92=5,AVERAGE($B64:F64),"")</f>
        <v/>
      </c>
      <c r="O64" s="12" t="str">
        <f>IF('Företagets uppgifter'!$C$92=6,AVERAGE($B64:G64),"")</f>
        <v/>
      </c>
      <c r="P64" s="12" t="str">
        <f>IF('Företagets uppgifter'!$C$92&gt;6,AVERAGE($B64:H64),"")</f>
        <v/>
      </c>
      <c r="Q64">
        <f t="shared" ref="Q64:Q69" si="18">SUM(J64:P64)</f>
        <v>0.81750000000000012</v>
      </c>
    </row>
    <row r="65" spans="1:17" ht="15" thickBot="1" x14ac:dyDescent="0.4">
      <c r="A65" s="1" t="s">
        <v>66</v>
      </c>
      <c r="B65" s="10">
        <v>0.78625</v>
      </c>
      <c r="C65" s="10">
        <v>0.71152777777777787</v>
      </c>
      <c r="D65" s="10">
        <v>0.67138888888888903</v>
      </c>
      <c r="E65" s="10">
        <v>0.64291666666666669</v>
      </c>
      <c r="F65" s="10">
        <v>0.62069444444444444</v>
      </c>
      <c r="G65" s="10">
        <v>0.6022222222222221</v>
      </c>
      <c r="H65" s="10">
        <v>0.58791666666666675</v>
      </c>
      <c r="J65" s="12">
        <f>IF('Företagets uppgifter'!$C$92&lt;2,B65,"")</f>
        <v>0.78625</v>
      </c>
      <c r="K65" s="12" t="str">
        <f>IF('Företagets uppgifter'!$C$92=2,AVERAGE(B65:C65),"")</f>
        <v/>
      </c>
      <c r="L65" s="12" t="str">
        <f>IF('Företagets uppgifter'!$C$92=3,AVERAGE(B65:D65),"")</f>
        <v/>
      </c>
      <c r="M65" s="12" t="str">
        <f>IF('Företagets uppgifter'!$C$92=4,AVERAGE($B65:E65),"")</f>
        <v/>
      </c>
      <c r="N65" s="12" t="str">
        <f>IF('Företagets uppgifter'!$C$92=5,AVERAGE($B65:F65),"")</f>
        <v/>
      </c>
      <c r="O65" s="12" t="str">
        <f>IF('Företagets uppgifter'!$C$92=6,AVERAGE($B65:G65),"")</f>
        <v/>
      </c>
      <c r="P65" s="12" t="str">
        <f>IF('Företagets uppgifter'!$C$92&gt;6,AVERAGE($B65:H65),"")</f>
        <v/>
      </c>
      <c r="Q65">
        <f t="shared" si="18"/>
        <v>0.78625</v>
      </c>
    </row>
    <row r="66" spans="1:17" ht="15" thickBot="1" x14ac:dyDescent="0.4">
      <c r="A66" s="1" t="s">
        <v>67</v>
      </c>
      <c r="B66" s="10">
        <v>0.84428571428571431</v>
      </c>
      <c r="C66" s="10">
        <v>0.76667506297229238</v>
      </c>
      <c r="D66" s="10">
        <v>0.72727449922034304</v>
      </c>
      <c r="E66" s="10">
        <v>0.7062867338371116</v>
      </c>
      <c r="F66" s="10">
        <v>0.68181570109151957</v>
      </c>
      <c r="G66" s="10">
        <v>0.6670052177042104</v>
      </c>
      <c r="H66" s="10">
        <v>0.65269296509535801</v>
      </c>
      <c r="J66" s="12">
        <f>IF('Företagets uppgifter'!$C$92&lt;2,B66,"")</f>
        <v>0.84428571428571431</v>
      </c>
      <c r="K66" s="12" t="str">
        <f>IF('Företagets uppgifter'!$C$92=2,AVERAGE(B66:C66),"")</f>
        <v/>
      </c>
      <c r="L66" s="12" t="str">
        <f>IF('Företagets uppgifter'!$C$92=3,AVERAGE(B66:D66),"")</f>
        <v/>
      </c>
      <c r="M66" s="12" t="str">
        <f>IF('Företagets uppgifter'!$C$92=4,AVERAGE($B66:E66),"")</f>
        <v/>
      </c>
      <c r="N66" s="12" t="str">
        <f>IF('Företagets uppgifter'!$C$92=5,AVERAGE($B66:F66),"")</f>
        <v/>
      </c>
      <c r="O66" s="12" t="str">
        <f>IF('Företagets uppgifter'!$C$92=6,AVERAGE($B66:G66),"")</f>
        <v/>
      </c>
      <c r="P66" s="12" t="str">
        <f>IF('Företagets uppgifter'!$C$92&gt;6,AVERAGE($B66:H66),"")</f>
        <v/>
      </c>
      <c r="Q66">
        <f t="shared" si="18"/>
        <v>0.84428571428571431</v>
      </c>
    </row>
    <row r="67" spans="1:17" ht="15" thickBot="1" x14ac:dyDescent="0.4">
      <c r="A67" s="1" t="s">
        <v>65</v>
      </c>
      <c r="B67" s="10">
        <f>$E$63*B64</f>
        <v>13.080000000000002</v>
      </c>
      <c r="C67" s="10">
        <f t="shared" ref="C67:H67" si="19">$E$63*C64</f>
        <v>11.859559516889494</v>
      </c>
      <c r="D67" s="10">
        <f t="shared" si="19"/>
        <v>11.223698249693213</v>
      </c>
      <c r="E67" s="10">
        <f t="shared" si="19"/>
        <v>10.832624168442806</v>
      </c>
      <c r="F67" s="10">
        <f t="shared" si="19"/>
        <v>10.457694245301298</v>
      </c>
      <c r="G67" s="10">
        <f t="shared" si="19"/>
        <v>10.193685978169608</v>
      </c>
      <c r="H67" s="10">
        <f t="shared" si="19"/>
        <v>9.9647393915907756</v>
      </c>
      <c r="J67" s="12">
        <f>IF('Företagets uppgifter'!$C$92&lt;2,B67,"")</f>
        <v>13.080000000000002</v>
      </c>
      <c r="K67" s="12" t="str">
        <f>IF('Företagets uppgifter'!$C$92=2,AVERAGE(B67:C67),"")</f>
        <v/>
      </c>
      <c r="L67" s="12" t="str">
        <f>IF('Företagets uppgifter'!$C$92=3,AVERAGE(B67:D67),"")</f>
        <v/>
      </c>
      <c r="M67" s="12" t="str">
        <f>IF('Företagets uppgifter'!$C$92=4,AVERAGE($B67:E67),"")</f>
        <v/>
      </c>
      <c r="N67" s="12" t="str">
        <f>IF('Företagets uppgifter'!$C$92=5,AVERAGE($B67:F67),"")</f>
        <v/>
      </c>
      <c r="O67" s="12" t="str">
        <f>IF('Företagets uppgifter'!$C$92=6,AVERAGE($B67:G67),"")</f>
        <v/>
      </c>
      <c r="P67" s="12" t="str">
        <f>IF('Företagets uppgifter'!$C$92&gt;6,AVERAGE($B67:H67),"")</f>
        <v/>
      </c>
      <c r="Q67">
        <f t="shared" si="18"/>
        <v>13.080000000000002</v>
      </c>
    </row>
    <row r="68" spans="1:17" ht="15" thickBot="1" x14ac:dyDescent="0.4">
      <c r="A68" s="1" t="s">
        <v>66</v>
      </c>
      <c r="B68" s="10">
        <f t="shared" ref="B68:H69" si="20">$E$63*B65</f>
        <v>12.58</v>
      </c>
      <c r="C68" s="10">
        <f t="shared" si="20"/>
        <v>11.384444444444446</v>
      </c>
      <c r="D68" s="10">
        <f t="shared" si="20"/>
        <v>10.742222222222225</v>
      </c>
      <c r="E68" s="10">
        <f t="shared" si="20"/>
        <v>10.286666666666667</v>
      </c>
      <c r="F68" s="10">
        <f t="shared" si="20"/>
        <v>9.931111111111111</v>
      </c>
      <c r="G68" s="10">
        <f t="shared" si="20"/>
        <v>9.6355555555555537</v>
      </c>
      <c r="H68" s="10">
        <f t="shared" si="20"/>
        <v>9.4066666666666681</v>
      </c>
      <c r="J68" s="12">
        <f>IF('Företagets uppgifter'!$C$92&lt;2,B68,"")</f>
        <v>12.58</v>
      </c>
      <c r="K68" s="12" t="str">
        <f>IF('Företagets uppgifter'!$C$92=2,AVERAGE(B68:C68),"")</f>
        <v/>
      </c>
      <c r="L68" s="12" t="str">
        <f>IF('Företagets uppgifter'!$C$92=3,AVERAGE(B68:D68),"")</f>
        <v/>
      </c>
      <c r="M68" s="12" t="str">
        <f>IF('Företagets uppgifter'!$C$92=4,AVERAGE($B68:E68),"")</f>
        <v/>
      </c>
      <c r="N68" s="12" t="str">
        <f>IF('Företagets uppgifter'!$C$92=5,AVERAGE($B68:F68),"")</f>
        <v/>
      </c>
      <c r="O68" s="12" t="str">
        <f>IF('Företagets uppgifter'!$C$92=6,AVERAGE($B68:G68),"")</f>
        <v/>
      </c>
      <c r="P68" s="12" t="str">
        <f>IF('Företagets uppgifter'!$C$92&gt;6,AVERAGE($B68:H68),"")</f>
        <v/>
      </c>
      <c r="Q68">
        <f t="shared" si="18"/>
        <v>12.58</v>
      </c>
    </row>
    <row r="69" spans="1:17" ht="15" thickBot="1" x14ac:dyDescent="0.4">
      <c r="A69" s="1" t="s">
        <v>67</v>
      </c>
      <c r="B69" s="10">
        <f t="shared" si="20"/>
        <v>13.508571428571429</v>
      </c>
      <c r="C69" s="10">
        <f t="shared" si="20"/>
        <v>12.266801007556678</v>
      </c>
      <c r="D69" s="10">
        <f t="shared" si="20"/>
        <v>11.636391987525489</v>
      </c>
      <c r="E69" s="10">
        <f t="shared" si="20"/>
        <v>11.300587741393786</v>
      </c>
      <c r="F69" s="10">
        <f t="shared" si="20"/>
        <v>10.909051217464313</v>
      </c>
      <c r="G69" s="10">
        <f t="shared" si="20"/>
        <v>10.672083483267366</v>
      </c>
      <c r="H69" s="10">
        <f t="shared" si="20"/>
        <v>10.443087441525728</v>
      </c>
      <c r="J69" s="12">
        <f>IF('Företagets uppgifter'!$C$92&lt;2,B69,"")</f>
        <v>13.508571428571429</v>
      </c>
      <c r="K69" s="12" t="str">
        <f>IF('Företagets uppgifter'!$C$92=2,AVERAGE(B69:C69),"")</f>
        <v/>
      </c>
      <c r="L69" s="12" t="str">
        <f>IF('Företagets uppgifter'!$C$92=3,AVERAGE(B69:D69),"")</f>
        <v/>
      </c>
      <c r="M69" s="12" t="str">
        <f>IF('Företagets uppgifter'!$C$92=4,AVERAGE($B69:E69),"")</f>
        <v/>
      </c>
      <c r="N69" s="12" t="str">
        <f>IF('Företagets uppgifter'!$C$92=5,AVERAGE($B69:F69),"")</f>
        <v/>
      </c>
      <c r="O69" s="12" t="str">
        <f>IF('Företagets uppgifter'!$C$92=6,AVERAGE($B69:G69),"")</f>
        <v/>
      </c>
      <c r="P69" s="12" t="str">
        <f>IF('Företagets uppgifter'!$C$92&gt;6,AVERAGE($B69:H69),"")</f>
        <v/>
      </c>
      <c r="Q69" s="11">
        <f t="shared" si="18"/>
        <v>13.508571428571429</v>
      </c>
    </row>
    <row r="72" spans="1:17" ht="37.5" x14ac:dyDescent="0.25">
      <c r="A72" s="2" t="s">
        <v>59</v>
      </c>
      <c r="B72" s="2"/>
      <c r="C72" s="2"/>
      <c r="D72" s="2" t="s">
        <v>60</v>
      </c>
      <c r="E72" s="13" t="s">
        <v>61</v>
      </c>
      <c r="F72" s="2" t="s">
        <v>62</v>
      </c>
      <c r="G72" s="2" t="s">
        <v>63</v>
      </c>
      <c r="H72" s="2"/>
    </row>
    <row r="73" spans="1:17" ht="13" thickBot="1" x14ac:dyDescent="0.3">
      <c r="A73" s="9" t="s">
        <v>73</v>
      </c>
      <c r="D73">
        <v>40000</v>
      </c>
      <c r="E73">
        <v>22.8</v>
      </c>
      <c r="F73">
        <v>5</v>
      </c>
      <c r="G73">
        <v>7</v>
      </c>
    </row>
    <row r="74" spans="1:17" ht="15" thickBot="1" x14ac:dyDescent="0.4">
      <c r="A74" s="1" t="s">
        <v>65</v>
      </c>
      <c r="B74" s="10">
        <v>0.81750000000000012</v>
      </c>
      <c r="C74" s="10">
        <v>0.74122246980559336</v>
      </c>
      <c r="D74" s="10">
        <v>0.70148114060582578</v>
      </c>
      <c r="E74" s="10">
        <v>0.67703901052767534</v>
      </c>
      <c r="F74" s="10">
        <v>0.6536058903313311</v>
      </c>
      <c r="G74" s="10">
        <v>0.63710537363560049</v>
      </c>
      <c r="H74" s="10">
        <v>0.62279621197442347</v>
      </c>
      <c r="J74" s="12">
        <f>IF('Företagets uppgifter'!$C$105&lt;2,B74,"")</f>
        <v>0.81750000000000012</v>
      </c>
      <c r="K74" s="12" t="str">
        <f>IF('Företagets uppgifter'!$C$105=2,AVERAGE(B74:C74),"")</f>
        <v/>
      </c>
      <c r="L74" s="12" t="str">
        <f>IF('Företagets uppgifter'!$C$105=3,AVERAGE(B74:D74),"")</f>
        <v/>
      </c>
      <c r="M74" s="12" t="str">
        <f>IF('Företagets uppgifter'!$C$105=4,AVERAGE($B74:E74),"")</f>
        <v/>
      </c>
      <c r="N74" s="12" t="str">
        <f>IF('Företagets uppgifter'!$C$105=5,AVERAGE($B74:F74),"")</f>
        <v/>
      </c>
      <c r="O74" s="12" t="str">
        <f>IF('Företagets uppgifter'!$C$105=6,AVERAGE($B74:G74),"")</f>
        <v/>
      </c>
      <c r="P74" s="12" t="str">
        <f>IF('Företagets uppgifter'!$C$105&gt;6,AVERAGE($B74:H74),"")</f>
        <v/>
      </c>
      <c r="Q74">
        <f t="shared" ref="Q74:Q79" si="21">SUM(J74:P74)</f>
        <v>0.81750000000000012</v>
      </c>
    </row>
    <row r="75" spans="1:17" ht="15" thickBot="1" x14ac:dyDescent="0.4">
      <c r="A75" s="1" t="s">
        <v>66</v>
      </c>
      <c r="B75" s="10">
        <v>0.78625</v>
      </c>
      <c r="C75" s="10">
        <v>0.71152777777777787</v>
      </c>
      <c r="D75" s="10">
        <v>0.67138888888888903</v>
      </c>
      <c r="E75" s="10">
        <v>0.64291666666666669</v>
      </c>
      <c r="F75" s="10">
        <v>0.62069444444444444</v>
      </c>
      <c r="G75" s="10">
        <v>0.6022222222222221</v>
      </c>
      <c r="H75" s="10">
        <v>0.58791666666666675</v>
      </c>
      <c r="J75" s="12">
        <f>IF('Företagets uppgifter'!$C$105&lt;2,B75,"")</f>
        <v>0.78625</v>
      </c>
      <c r="K75" s="12" t="str">
        <f>IF('Företagets uppgifter'!$C$105=2,AVERAGE(B75:C75),"")</f>
        <v/>
      </c>
      <c r="L75" s="12" t="str">
        <f>IF('Företagets uppgifter'!$C$105=3,AVERAGE(B75:D75),"")</f>
        <v/>
      </c>
      <c r="M75" s="12" t="str">
        <f>IF('Företagets uppgifter'!$C$105=4,AVERAGE($B75:E75),"")</f>
        <v/>
      </c>
      <c r="N75" s="12" t="str">
        <f>IF('Företagets uppgifter'!$C$105=5,AVERAGE($B75:F75),"")</f>
        <v/>
      </c>
      <c r="O75" s="12" t="str">
        <f>IF('Företagets uppgifter'!$C$105=6,AVERAGE($B75:G75),"")</f>
        <v/>
      </c>
      <c r="P75" s="12" t="str">
        <f>IF('Företagets uppgifter'!$C$105&gt;6,AVERAGE($B75:H75),"")</f>
        <v/>
      </c>
      <c r="Q75">
        <f t="shared" si="21"/>
        <v>0.78625</v>
      </c>
    </row>
    <row r="76" spans="1:17" ht="15" thickBot="1" x14ac:dyDescent="0.4">
      <c r="A76" s="1" t="s">
        <v>67</v>
      </c>
      <c r="B76" s="10">
        <v>0.84428571428571431</v>
      </c>
      <c r="C76" s="10">
        <v>0.76667506297229238</v>
      </c>
      <c r="D76" s="10">
        <v>0.72727449922034304</v>
      </c>
      <c r="E76" s="10">
        <v>0.7062867338371116</v>
      </c>
      <c r="F76" s="10">
        <v>0.68181570109151957</v>
      </c>
      <c r="G76" s="10">
        <v>0.6670052177042104</v>
      </c>
      <c r="H76" s="10">
        <v>0.65269296509535801</v>
      </c>
      <c r="J76" s="12">
        <f>IF('Företagets uppgifter'!$C$105&lt;2,B76,"")</f>
        <v>0.84428571428571431</v>
      </c>
      <c r="K76" s="12" t="str">
        <f>IF('Företagets uppgifter'!$C$105=2,AVERAGE(B76:C76),"")</f>
        <v/>
      </c>
      <c r="L76" s="12" t="str">
        <f>IF('Företagets uppgifter'!$C$105=3,AVERAGE(B76:D76),"")</f>
        <v/>
      </c>
      <c r="M76" s="12" t="str">
        <f>IF('Företagets uppgifter'!$C$105=4,AVERAGE($B76:E76),"")</f>
        <v/>
      </c>
      <c r="N76" s="12" t="str">
        <f>IF('Företagets uppgifter'!$C$105=5,AVERAGE($B76:F76),"")</f>
        <v/>
      </c>
      <c r="O76" s="12" t="str">
        <f>IF('Företagets uppgifter'!$C$105=6,AVERAGE($B76:G76),"")</f>
        <v/>
      </c>
      <c r="P76" s="12" t="str">
        <f>IF('Företagets uppgifter'!$C$105&gt;6,AVERAGE($B76:H76),"")</f>
        <v/>
      </c>
      <c r="Q76">
        <f t="shared" si="21"/>
        <v>0.84428571428571431</v>
      </c>
    </row>
    <row r="77" spans="1:17" ht="15" thickBot="1" x14ac:dyDescent="0.4">
      <c r="A77" s="1" t="s">
        <v>65</v>
      </c>
      <c r="B77" s="10">
        <f>$E$73*B74</f>
        <v>18.639000000000003</v>
      </c>
      <c r="C77" s="10">
        <f t="shared" ref="C77:H77" si="22">$E$73*C74</f>
        <v>16.899872311567528</v>
      </c>
      <c r="D77" s="10">
        <f t="shared" si="22"/>
        <v>15.993770005812829</v>
      </c>
      <c r="E77" s="10">
        <f t="shared" si="22"/>
        <v>15.436489440030998</v>
      </c>
      <c r="F77" s="10">
        <f t="shared" si="22"/>
        <v>14.90221429955435</v>
      </c>
      <c r="G77" s="10">
        <f t="shared" si="22"/>
        <v>14.526002518891692</v>
      </c>
      <c r="H77" s="10">
        <f t="shared" si="22"/>
        <v>14.199753633016856</v>
      </c>
      <c r="J77" s="12">
        <f>IF('Företagets uppgifter'!$C$105&lt;2,B77,"")</f>
        <v>18.639000000000003</v>
      </c>
      <c r="K77" s="12" t="str">
        <f>IF('Företagets uppgifter'!$C$105=2,AVERAGE(B77:C77),"")</f>
        <v/>
      </c>
      <c r="L77" s="12" t="str">
        <f>IF('Företagets uppgifter'!$C$105=3,AVERAGE(B77:D77),"")</f>
        <v/>
      </c>
      <c r="M77" s="12" t="str">
        <f>IF('Företagets uppgifter'!$C$105=4,AVERAGE($B77:E77),"")</f>
        <v/>
      </c>
      <c r="N77" s="12" t="str">
        <f>IF('Företagets uppgifter'!$C$105=5,AVERAGE($B77:F77),"")</f>
        <v/>
      </c>
      <c r="O77" s="12" t="str">
        <f>IF('Företagets uppgifter'!$C$105=6,AVERAGE($B77:G77),"")</f>
        <v/>
      </c>
      <c r="P77" s="12" t="str">
        <f>IF('Företagets uppgifter'!$C$105&gt;6,AVERAGE($B77:H77),"")</f>
        <v/>
      </c>
      <c r="Q77">
        <f t="shared" si="21"/>
        <v>18.639000000000003</v>
      </c>
    </row>
    <row r="78" spans="1:17" ht="15" thickBot="1" x14ac:dyDescent="0.4">
      <c r="A78" s="1" t="s">
        <v>66</v>
      </c>
      <c r="B78" s="10">
        <f t="shared" ref="B78:H79" si="23">$E$73*B75</f>
        <v>17.926500000000001</v>
      </c>
      <c r="C78" s="10">
        <f t="shared" si="23"/>
        <v>16.222833333333337</v>
      </c>
      <c r="D78" s="10">
        <f t="shared" si="23"/>
        <v>15.30766666666667</v>
      </c>
      <c r="E78" s="10">
        <f t="shared" si="23"/>
        <v>14.658500000000002</v>
      </c>
      <c r="F78" s="10">
        <f t="shared" si="23"/>
        <v>14.151833333333334</v>
      </c>
      <c r="G78" s="10">
        <f t="shared" si="23"/>
        <v>13.730666666666664</v>
      </c>
      <c r="H78" s="10">
        <f t="shared" si="23"/>
        <v>13.404500000000002</v>
      </c>
      <c r="J78" s="12">
        <f>IF('Företagets uppgifter'!$C$105&lt;2,B78,"")</f>
        <v>17.926500000000001</v>
      </c>
      <c r="K78" s="12" t="str">
        <f>IF('Företagets uppgifter'!$C$105=2,AVERAGE(B78:C78),"")</f>
        <v/>
      </c>
      <c r="L78" s="12" t="str">
        <f>IF('Företagets uppgifter'!$C$105=3,AVERAGE(B78:D78),"")</f>
        <v/>
      </c>
      <c r="M78" s="12" t="str">
        <f>IF('Företagets uppgifter'!$C$105=4,AVERAGE($B78:E78),"")</f>
        <v/>
      </c>
      <c r="N78" s="12" t="str">
        <f>IF('Företagets uppgifter'!$C$105=5,AVERAGE($B78:F78),"")</f>
        <v/>
      </c>
      <c r="O78" s="12" t="str">
        <f>IF('Företagets uppgifter'!$C$105=6,AVERAGE($B78:G78),"")</f>
        <v/>
      </c>
      <c r="P78" s="12" t="str">
        <f>IF('Företagets uppgifter'!$C$105&gt;6,AVERAGE($B78:H78),"")</f>
        <v/>
      </c>
      <c r="Q78">
        <f t="shared" si="21"/>
        <v>17.926500000000001</v>
      </c>
    </row>
    <row r="79" spans="1:17" ht="15" thickBot="1" x14ac:dyDescent="0.4">
      <c r="A79" s="1" t="s">
        <v>67</v>
      </c>
      <c r="B79" s="10">
        <f t="shared" si="23"/>
        <v>19.249714285714287</v>
      </c>
      <c r="C79" s="10">
        <f t="shared" si="23"/>
        <v>17.480191435768266</v>
      </c>
      <c r="D79" s="10">
        <f t="shared" si="23"/>
        <v>16.581858582223823</v>
      </c>
      <c r="E79" s="10">
        <f t="shared" si="23"/>
        <v>16.103337531486144</v>
      </c>
      <c r="F79" s="10">
        <f t="shared" si="23"/>
        <v>15.545397984886646</v>
      </c>
      <c r="G79" s="10">
        <f t="shared" si="23"/>
        <v>15.207718963655998</v>
      </c>
      <c r="H79" s="10">
        <f t="shared" si="23"/>
        <v>14.881399604174163</v>
      </c>
      <c r="J79" s="12">
        <f>IF('Företagets uppgifter'!$C$105&lt;2,B79,"")</f>
        <v>19.249714285714287</v>
      </c>
      <c r="K79" s="12" t="str">
        <f>IF('Företagets uppgifter'!$C$105=2,AVERAGE(B79:C79),"")</f>
        <v/>
      </c>
      <c r="L79" s="12" t="str">
        <f>IF('Företagets uppgifter'!$C$105=3,AVERAGE(B79:D79),"")</f>
        <v/>
      </c>
      <c r="M79" s="12" t="str">
        <f>IF('Företagets uppgifter'!$C$105=4,AVERAGE($B79:E79),"")</f>
        <v/>
      </c>
      <c r="N79" s="12" t="str">
        <f>IF('Företagets uppgifter'!$C$105=5,AVERAGE($B79:F79),"")</f>
        <v/>
      </c>
      <c r="O79" s="12" t="str">
        <f>IF('Företagets uppgifter'!$C$105=6,AVERAGE($B79:G79),"")</f>
        <v/>
      </c>
      <c r="P79" s="12" t="str">
        <f>IF('Företagets uppgifter'!$C$105&gt;6,AVERAGE($B79:H79),"")</f>
        <v/>
      </c>
      <c r="Q79" s="11">
        <f t="shared" si="21"/>
        <v>19.249714285714287</v>
      </c>
    </row>
    <row r="82" spans="1:17" ht="37.5" x14ac:dyDescent="0.25">
      <c r="A82" s="2" t="s">
        <v>59</v>
      </c>
      <c r="B82" s="2"/>
      <c r="C82" s="2"/>
      <c r="D82" s="2" t="s">
        <v>60</v>
      </c>
      <c r="E82" s="13" t="s">
        <v>61</v>
      </c>
      <c r="F82" s="2" t="s">
        <v>62</v>
      </c>
      <c r="G82" s="2" t="s">
        <v>63</v>
      </c>
      <c r="H82" s="2"/>
    </row>
    <row r="83" spans="1:17" ht="13" thickBot="1" x14ac:dyDescent="0.3">
      <c r="A83" s="9" t="s">
        <v>74</v>
      </c>
      <c r="D83">
        <v>50000</v>
      </c>
      <c r="E83">
        <v>28.2</v>
      </c>
      <c r="F83">
        <v>5</v>
      </c>
      <c r="G83">
        <v>7</v>
      </c>
    </row>
    <row r="84" spans="1:17" ht="15" thickBot="1" x14ac:dyDescent="0.4">
      <c r="A84" s="1" t="s">
        <v>65</v>
      </c>
      <c r="B84" s="10">
        <v>0.81750000000000012</v>
      </c>
      <c r="C84" s="10">
        <v>0.74122246980559336</v>
      </c>
      <c r="D84" s="10">
        <v>0.70148114060582578</v>
      </c>
      <c r="E84" s="10">
        <v>0.67703901052767534</v>
      </c>
      <c r="F84" s="10">
        <v>0.6536058903313311</v>
      </c>
      <c r="G84" s="10">
        <v>0.63710537363560049</v>
      </c>
      <c r="H84" s="10">
        <v>0.62279621197442347</v>
      </c>
      <c r="J84" s="12">
        <f>IF('Företagets uppgifter'!$C$118&lt;2,B84,"")</f>
        <v>0.81750000000000012</v>
      </c>
      <c r="K84" s="12" t="str">
        <f>IF('Företagets uppgifter'!$C$118=2,AVERAGE(B84:C84),"")</f>
        <v/>
      </c>
      <c r="L84" s="12" t="str">
        <f>IF('Företagets uppgifter'!$C$118=3,AVERAGE(B84:D84),"")</f>
        <v/>
      </c>
      <c r="M84" s="12" t="str">
        <f>IF('Företagets uppgifter'!$C$118=4,AVERAGE($B84:E84),"")</f>
        <v/>
      </c>
      <c r="N84" s="12" t="str">
        <f>IF('Företagets uppgifter'!$C$118=5,AVERAGE($B84:F84),"")</f>
        <v/>
      </c>
      <c r="O84" s="12" t="str">
        <f>IF('Företagets uppgifter'!$C$118=6,AVERAGE($B84:G84),"")</f>
        <v/>
      </c>
      <c r="P84" s="12" t="str">
        <f>IF('Företagets uppgifter'!$C$118&gt;6,AVERAGE($B84:H84),"")</f>
        <v/>
      </c>
      <c r="Q84">
        <f t="shared" ref="Q84:Q89" si="24">SUM(J84:P84)</f>
        <v>0.81750000000000012</v>
      </c>
    </row>
    <row r="85" spans="1:17" ht="15" thickBot="1" x14ac:dyDescent="0.4">
      <c r="A85" s="1" t="s">
        <v>66</v>
      </c>
      <c r="B85" s="10">
        <v>0.78625</v>
      </c>
      <c r="C85" s="10">
        <v>0.71152777777777787</v>
      </c>
      <c r="D85" s="10">
        <v>0.67138888888888903</v>
      </c>
      <c r="E85" s="10">
        <v>0.64291666666666669</v>
      </c>
      <c r="F85" s="10">
        <v>0.62069444444444444</v>
      </c>
      <c r="G85" s="10">
        <v>0.6022222222222221</v>
      </c>
      <c r="H85" s="10">
        <v>0.58791666666666675</v>
      </c>
      <c r="J85" s="12">
        <f>IF('Företagets uppgifter'!$C$118&lt;2,B85,"")</f>
        <v>0.78625</v>
      </c>
      <c r="K85" s="12" t="str">
        <f>IF('Företagets uppgifter'!$C$118=2,AVERAGE(B85:C85),"")</f>
        <v/>
      </c>
      <c r="L85" s="12" t="str">
        <f>IF('Företagets uppgifter'!$C$118=3,AVERAGE(B85:D85),"")</f>
        <v/>
      </c>
      <c r="M85" s="12" t="str">
        <f>IF('Företagets uppgifter'!$C$118=4,AVERAGE($B85:E85),"")</f>
        <v/>
      </c>
      <c r="N85" s="12" t="str">
        <f>IF('Företagets uppgifter'!$C$118=5,AVERAGE($B85:F85),"")</f>
        <v/>
      </c>
      <c r="O85" s="12" t="str">
        <f>IF('Företagets uppgifter'!$C$118=6,AVERAGE($B85:G85),"")</f>
        <v/>
      </c>
      <c r="P85" s="12" t="str">
        <f>IF('Företagets uppgifter'!$C$118&gt;6,AVERAGE($B85:H85),"")</f>
        <v/>
      </c>
      <c r="Q85">
        <f t="shared" si="24"/>
        <v>0.78625</v>
      </c>
    </row>
    <row r="86" spans="1:17" ht="15" thickBot="1" x14ac:dyDescent="0.4">
      <c r="A86" s="1" t="s">
        <v>67</v>
      </c>
      <c r="B86" s="10">
        <v>0.84428571428571431</v>
      </c>
      <c r="C86" s="10">
        <v>0.76667506297229238</v>
      </c>
      <c r="D86" s="10">
        <v>0.72727449922034304</v>
      </c>
      <c r="E86" s="10">
        <v>0.7062867338371116</v>
      </c>
      <c r="F86" s="10">
        <v>0.68181570109151957</v>
      </c>
      <c r="G86" s="10">
        <v>0.6670052177042104</v>
      </c>
      <c r="H86" s="10">
        <v>0.65269296509535801</v>
      </c>
      <c r="J86" s="12">
        <f>IF('Företagets uppgifter'!$C$118&lt;2,B86,"")</f>
        <v>0.84428571428571431</v>
      </c>
      <c r="K86" s="12" t="str">
        <f>IF('Företagets uppgifter'!$C$118=2,AVERAGE(B86:C86),"")</f>
        <v/>
      </c>
      <c r="L86" s="12" t="str">
        <f>IF('Företagets uppgifter'!$C$118=3,AVERAGE(B86:D86),"")</f>
        <v/>
      </c>
      <c r="M86" s="12" t="str">
        <f>IF('Företagets uppgifter'!$C$118=4,AVERAGE($B86:E86),"")</f>
        <v/>
      </c>
      <c r="N86" s="12" t="str">
        <f>IF('Företagets uppgifter'!$C$118=5,AVERAGE($B86:F86),"")</f>
        <v/>
      </c>
      <c r="O86" s="12" t="str">
        <f>IF('Företagets uppgifter'!$C$118=6,AVERAGE($B86:G86),"")</f>
        <v/>
      </c>
      <c r="P86" s="12" t="str">
        <f>IF('Företagets uppgifter'!$C$118&gt;6,AVERAGE($B86:H86),"")</f>
        <v/>
      </c>
      <c r="Q86">
        <f t="shared" si="24"/>
        <v>0.84428571428571431</v>
      </c>
    </row>
    <row r="87" spans="1:17" ht="15" thickBot="1" x14ac:dyDescent="0.4">
      <c r="A87" s="1" t="s">
        <v>65</v>
      </c>
      <c r="B87" s="10">
        <f>$E$83*B84</f>
        <v>23.053500000000003</v>
      </c>
      <c r="C87" s="10">
        <f t="shared" ref="C87:H87" si="25">$E$83*C84</f>
        <v>20.902473648517731</v>
      </c>
      <c r="D87" s="10">
        <f t="shared" si="25"/>
        <v>19.781768165084287</v>
      </c>
      <c r="E87" s="10">
        <f t="shared" si="25"/>
        <v>19.092500096880443</v>
      </c>
      <c r="F87" s="10">
        <f t="shared" si="25"/>
        <v>18.431686107343538</v>
      </c>
      <c r="G87" s="10">
        <f t="shared" si="25"/>
        <v>17.966371536523933</v>
      </c>
      <c r="H87" s="10">
        <f t="shared" si="25"/>
        <v>17.562853177678743</v>
      </c>
      <c r="J87" s="12">
        <f>IF('Företagets uppgifter'!$C$118&lt;2,B87,"")</f>
        <v>23.053500000000003</v>
      </c>
      <c r="K87" s="12" t="str">
        <f>IF('Företagets uppgifter'!$C$118=2,AVERAGE(B87:C87),"")</f>
        <v/>
      </c>
      <c r="L87" s="12" t="str">
        <f>IF('Företagets uppgifter'!$C$118=3,AVERAGE(B87:D87),"")</f>
        <v/>
      </c>
      <c r="M87" s="12" t="str">
        <f>IF('Företagets uppgifter'!$C$118=4,AVERAGE($B87:E87),"")</f>
        <v/>
      </c>
      <c r="N87" s="12" t="str">
        <f>IF('Företagets uppgifter'!$C$118=5,AVERAGE($B87:F87),"")</f>
        <v/>
      </c>
      <c r="O87" s="12" t="str">
        <f>IF('Företagets uppgifter'!$C$118=6,AVERAGE($B87:G87),"")</f>
        <v/>
      </c>
      <c r="P87" s="12" t="str">
        <f>IF('Företagets uppgifter'!$C$118&gt;6,AVERAGE($B87:H87),"")</f>
        <v/>
      </c>
      <c r="Q87">
        <f t="shared" si="24"/>
        <v>23.053500000000003</v>
      </c>
    </row>
    <row r="88" spans="1:17" ht="15" thickBot="1" x14ac:dyDescent="0.4">
      <c r="A88" s="1" t="s">
        <v>66</v>
      </c>
      <c r="B88" s="10">
        <f t="shared" ref="B88:H89" si="26">$E$83*B85</f>
        <v>22.172249999999998</v>
      </c>
      <c r="C88" s="10">
        <f t="shared" si="26"/>
        <v>20.065083333333334</v>
      </c>
      <c r="D88" s="10">
        <f t="shared" si="26"/>
        <v>18.933166666666672</v>
      </c>
      <c r="E88" s="10">
        <f t="shared" si="26"/>
        <v>18.13025</v>
      </c>
      <c r="F88" s="10">
        <f t="shared" si="26"/>
        <v>17.503583333333331</v>
      </c>
      <c r="G88" s="10">
        <f t="shared" si="26"/>
        <v>16.982666666666663</v>
      </c>
      <c r="H88" s="10">
        <f t="shared" si="26"/>
        <v>16.579250000000002</v>
      </c>
      <c r="J88" s="12">
        <f>IF('Företagets uppgifter'!$C$118&lt;2,B88,"")</f>
        <v>22.172249999999998</v>
      </c>
      <c r="K88" s="12" t="str">
        <f>IF('Företagets uppgifter'!$C$118=2,AVERAGE(B88:C88),"")</f>
        <v/>
      </c>
      <c r="L88" s="12" t="str">
        <f>IF('Företagets uppgifter'!$C$118=3,AVERAGE(B88:D88),"")</f>
        <v/>
      </c>
      <c r="M88" s="12" t="str">
        <f>IF('Företagets uppgifter'!$C$118=4,AVERAGE($B88:E88),"")</f>
        <v/>
      </c>
      <c r="N88" s="12" t="str">
        <f>IF('Företagets uppgifter'!$C$118=5,AVERAGE($B88:F88),"")</f>
        <v/>
      </c>
      <c r="O88" s="12" t="str">
        <f>IF('Företagets uppgifter'!$C$118=6,AVERAGE($B88:G88),"")</f>
        <v/>
      </c>
      <c r="P88" s="12" t="str">
        <f>IF('Företagets uppgifter'!$C$118&gt;6,AVERAGE($B88:H88),"")</f>
        <v/>
      </c>
      <c r="Q88">
        <f t="shared" si="24"/>
        <v>22.172249999999998</v>
      </c>
    </row>
    <row r="89" spans="1:17" ht="15" thickBot="1" x14ac:dyDescent="0.4">
      <c r="A89" s="1" t="s">
        <v>67</v>
      </c>
      <c r="B89" s="10">
        <f t="shared" si="26"/>
        <v>23.808857142857143</v>
      </c>
      <c r="C89" s="10">
        <f t="shared" si="26"/>
        <v>21.620236775818643</v>
      </c>
      <c r="D89" s="10">
        <f t="shared" si="26"/>
        <v>20.509140878013675</v>
      </c>
      <c r="E89" s="10">
        <f t="shared" si="26"/>
        <v>19.917285894206547</v>
      </c>
      <c r="F89" s="10">
        <f t="shared" si="26"/>
        <v>19.227202770780853</v>
      </c>
      <c r="G89" s="10">
        <f t="shared" si="26"/>
        <v>18.809547139258733</v>
      </c>
      <c r="H89" s="10">
        <f t="shared" si="26"/>
        <v>18.405941615689095</v>
      </c>
      <c r="J89" s="12">
        <f>IF('Företagets uppgifter'!$C$118&lt;2,B89,"")</f>
        <v>23.808857142857143</v>
      </c>
      <c r="K89" s="12" t="str">
        <f>IF('Företagets uppgifter'!$C$118=2,AVERAGE(B89:C89),"")</f>
        <v/>
      </c>
      <c r="L89" s="12" t="str">
        <f>IF('Företagets uppgifter'!$C$118=3,AVERAGE(B89:D89),"")</f>
        <v/>
      </c>
      <c r="M89" s="12" t="str">
        <f>IF('Företagets uppgifter'!$C$118=4,AVERAGE($B89:E89),"")</f>
        <v/>
      </c>
      <c r="N89" s="12" t="str">
        <f>IF('Företagets uppgifter'!$C$118=5,AVERAGE($B89:F89),"")</f>
        <v/>
      </c>
      <c r="O89" s="12" t="str">
        <f>IF('Företagets uppgifter'!$C$118=6,AVERAGE($B89:G89),"")</f>
        <v/>
      </c>
      <c r="P89" s="12" t="str">
        <f>IF('Företagets uppgifter'!$C$118&gt;6,AVERAGE($B89:H89),"")</f>
        <v/>
      </c>
      <c r="Q89" s="11">
        <f t="shared" si="24"/>
        <v>23.808857142857143</v>
      </c>
    </row>
    <row r="92" spans="1:17" ht="37.5" x14ac:dyDescent="0.25">
      <c r="A92" s="2" t="s">
        <v>59</v>
      </c>
      <c r="B92" s="2"/>
      <c r="C92" s="2"/>
      <c r="D92" s="2" t="s">
        <v>60</v>
      </c>
      <c r="E92" s="13" t="s">
        <v>61</v>
      </c>
      <c r="F92" s="2" t="s">
        <v>62</v>
      </c>
      <c r="G92" s="2" t="s">
        <v>63</v>
      </c>
      <c r="H92" s="2"/>
    </row>
    <row r="93" spans="1:17" ht="13" thickBot="1" x14ac:dyDescent="0.3">
      <c r="A93" s="9" t="s">
        <v>75</v>
      </c>
      <c r="D93">
        <v>80000</v>
      </c>
      <c r="E93">
        <v>30</v>
      </c>
      <c r="F93">
        <v>5</v>
      </c>
      <c r="G93">
        <v>7</v>
      </c>
    </row>
    <row r="94" spans="1:17" ht="15" thickBot="1" x14ac:dyDescent="0.4">
      <c r="A94" s="1" t="s">
        <v>65</v>
      </c>
      <c r="B94" s="10">
        <v>0.81750000000000012</v>
      </c>
      <c r="C94" s="10">
        <v>0.74122246980559336</v>
      </c>
      <c r="D94" s="10">
        <v>0.70148114060582578</v>
      </c>
      <c r="E94" s="10">
        <v>0.67703901052767534</v>
      </c>
      <c r="F94" s="10">
        <v>0.6536058903313311</v>
      </c>
      <c r="G94" s="10">
        <v>0.63710537363560049</v>
      </c>
      <c r="H94" s="10">
        <v>0.62279621197442347</v>
      </c>
      <c r="J94" s="12">
        <f>IF('Företagets uppgifter'!$C$131&lt;2,B94,"")</f>
        <v>0.81750000000000012</v>
      </c>
      <c r="K94" s="12" t="str">
        <f>IF('Företagets uppgifter'!$C$131=2,AVERAGE(B94:C94),"")</f>
        <v/>
      </c>
      <c r="L94" s="12" t="str">
        <f>IF('Företagets uppgifter'!$C$131=3,AVERAGE(B94:D94),"")</f>
        <v/>
      </c>
      <c r="M94" s="12" t="str">
        <f>IF('Företagets uppgifter'!$C$131=4,AVERAGE($B94:E94),"")</f>
        <v/>
      </c>
      <c r="N94" s="12" t="str">
        <f>IF('Företagets uppgifter'!$C$131=5,AVERAGE($B94:F94),"")</f>
        <v/>
      </c>
      <c r="O94" s="12" t="str">
        <f>IF('Företagets uppgifter'!$C$131=6,AVERAGE($B94:G94),"")</f>
        <v/>
      </c>
      <c r="P94" s="12" t="str">
        <f>IF('Företagets uppgifter'!$C$131&gt;6,AVERAGE($B94:H94),"")</f>
        <v/>
      </c>
      <c r="Q94">
        <f t="shared" ref="Q94:Q99" si="27">SUM(J94:P94)</f>
        <v>0.81750000000000012</v>
      </c>
    </row>
    <row r="95" spans="1:17" ht="15" thickBot="1" x14ac:dyDescent="0.4">
      <c r="A95" s="1" t="s">
        <v>66</v>
      </c>
      <c r="B95" s="10">
        <v>0.78625</v>
      </c>
      <c r="C95" s="10">
        <v>0.71152777777777787</v>
      </c>
      <c r="D95" s="10">
        <v>0.67138888888888903</v>
      </c>
      <c r="E95" s="10">
        <v>0.64291666666666669</v>
      </c>
      <c r="F95" s="10">
        <v>0.62069444444444444</v>
      </c>
      <c r="G95" s="10">
        <v>0.6022222222222221</v>
      </c>
      <c r="H95" s="10">
        <v>0.58791666666666675</v>
      </c>
      <c r="J95" s="12">
        <f>IF('Företagets uppgifter'!$C$131&lt;2,B95,"")</f>
        <v>0.78625</v>
      </c>
      <c r="K95" s="12" t="str">
        <f>IF('Företagets uppgifter'!$C$131=2,AVERAGE(B95:C95),"")</f>
        <v/>
      </c>
      <c r="L95" s="12" t="str">
        <f>IF('Företagets uppgifter'!$C$131=3,AVERAGE(B95:D95),"")</f>
        <v/>
      </c>
      <c r="M95" s="12" t="str">
        <f>IF('Företagets uppgifter'!$C$131=4,AVERAGE($B95:E95),"")</f>
        <v/>
      </c>
      <c r="N95" s="12" t="str">
        <f>IF('Företagets uppgifter'!$C$131=5,AVERAGE($B95:F95),"")</f>
        <v/>
      </c>
      <c r="O95" s="12" t="str">
        <f>IF('Företagets uppgifter'!$C$131=6,AVERAGE($B95:G95),"")</f>
        <v/>
      </c>
      <c r="P95" s="12" t="str">
        <f>IF('Företagets uppgifter'!$C$131&gt;6,AVERAGE($B95:H95),"")</f>
        <v/>
      </c>
      <c r="Q95">
        <f t="shared" si="27"/>
        <v>0.78625</v>
      </c>
    </row>
    <row r="96" spans="1:17" ht="15" thickBot="1" x14ac:dyDescent="0.4">
      <c r="A96" s="1" t="s">
        <v>67</v>
      </c>
      <c r="B96" s="10">
        <v>0.84428571428571431</v>
      </c>
      <c r="C96" s="10">
        <v>0.76667506297229238</v>
      </c>
      <c r="D96" s="10">
        <v>0.72727449922034304</v>
      </c>
      <c r="E96" s="10">
        <v>0.7062867338371116</v>
      </c>
      <c r="F96" s="10">
        <v>0.68181570109151957</v>
      </c>
      <c r="G96" s="10">
        <v>0.6670052177042104</v>
      </c>
      <c r="H96" s="10">
        <v>0.65269296509535801</v>
      </c>
      <c r="J96" s="12">
        <f>IF('Företagets uppgifter'!$C$131&lt;2,B96,"")</f>
        <v>0.84428571428571431</v>
      </c>
      <c r="K96" s="12" t="str">
        <f>IF('Företagets uppgifter'!$C$131=2,AVERAGE(B96:C96),"")</f>
        <v/>
      </c>
      <c r="L96" s="12" t="str">
        <f>IF('Företagets uppgifter'!$C$131=3,AVERAGE(B96:D96),"")</f>
        <v/>
      </c>
      <c r="M96" s="12" t="str">
        <f>IF('Företagets uppgifter'!$C$131=4,AVERAGE($B96:E96),"")</f>
        <v/>
      </c>
      <c r="N96" s="12" t="str">
        <f>IF('Företagets uppgifter'!$C$131=5,AVERAGE($B96:F96),"")</f>
        <v/>
      </c>
      <c r="O96" s="12" t="str">
        <f>IF('Företagets uppgifter'!$C$131=6,AVERAGE($B96:G96),"")</f>
        <v/>
      </c>
      <c r="P96" s="12" t="str">
        <f>IF('Företagets uppgifter'!$C$131&gt;6,AVERAGE($B96:H96),"")</f>
        <v/>
      </c>
      <c r="Q96">
        <f t="shared" si="27"/>
        <v>0.84428571428571431</v>
      </c>
    </row>
    <row r="97" spans="1:17" ht="15" thickBot="1" x14ac:dyDescent="0.4">
      <c r="A97" s="1" t="s">
        <v>65</v>
      </c>
      <c r="B97" s="10">
        <f>$E$93*B94</f>
        <v>24.525000000000002</v>
      </c>
      <c r="C97" s="10">
        <f t="shared" ref="C97:H97" si="28">$E$93*C94</f>
        <v>22.2366740941678</v>
      </c>
      <c r="D97" s="10">
        <f t="shared" si="28"/>
        <v>21.044434218174775</v>
      </c>
      <c r="E97" s="10">
        <f t="shared" si="28"/>
        <v>20.31117031583026</v>
      </c>
      <c r="F97" s="10">
        <f t="shared" si="28"/>
        <v>19.608176709939933</v>
      </c>
      <c r="G97" s="10">
        <f t="shared" si="28"/>
        <v>19.113161209068014</v>
      </c>
      <c r="H97" s="10">
        <f t="shared" si="28"/>
        <v>18.683886359232705</v>
      </c>
      <c r="J97" s="12">
        <f>IF('Företagets uppgifter'!$C$131&lt;2,B97,"")</f>
        <v>24.525000000000002</v>
      </c>
      <c r="K97" s="12" t="str">
        <f>IF('Företagets uppgifter'!$C$131=2,AVERAGE(B97:C97),"")</f>
        <v/>
      </c>
      <c r="L97" s="12" t="str">
        <f>IF('Företagets uppgifter'!$C$131=3,AVERAGE(B97:D97),"")</f>
        <v/>
      </c>
      <c r="M97" s="12" t="str">
        <f>IF('Företagets uppgifter'!$C$131=4,AVERAGE($B97:E97),"")</f>
        <v/>
      </c>
      <c r="N97" s="12" t="str">
        <f>IF('Företagets uppgifter'!$C$131=5,AVERAGE($B97:F97),"")</f>
        <v/>
      </c>
      <c r="O97" s="12" t="str">
        <f>IF('Företagets uppgifter'!$C$131=6,AVERAGE($B97:G97),"")</f>
        <v/>
      </c>
      <c r="P97" s="12" t="str">
        <f>IF('Företagets uppgifter'!$C$131&gt;6,AVERAGE($B97:H97),"")</f>
        <v/>
      </c>
      <c r="Q97">
        <f t="shared" si="27"/>
        <v>24.525000000000002</v>
      </c>
    </row>
    <row r="98" spans="1:17" ht="15" thickBot="1" x14ac:dyDescent="0.4">
      <c r="A98" s="1" t="s">
        <v>66</v>
      </c>
      <c r="B98" s="10">
        <f t="shared" ref="B98:H99" si="29">$E$93*B95</f>
        <v>23.587499999999999</v>
      </c>
      <c r="C98" s="10">
        <f t="shared" si="29"/>
        <v>21.345833333333335</v>
      </c>
      <c r="D98" s="10">
        <f t="shared" si="29"/>
        <v>20.141666666666673</v>
      </c>
      <c r="E98" s="10">
        <f t="shared" si="29"/>
        <v>19.287500000000001</v>
      </c>
      <c r="F98" s="10">
        <f t="shared" si="29"/>
        <v>18.620833333333334</v>
      </c>
      <c r="G98" s="10">
        <f t="shared" si="29"/>
        <v>18.066666666666663</v>
      </c>
      <c r="H98" s="10">
        <f t="shared" si="29"/>
        <v>17.637500000000003</v>
      </c>
      <c r="J98" s="12">
        <f>IF('Företagets uppgifter'!$C$131&lt;2,B98,"")</f>
        <v>23.587499999999999</v>
      </c>
      <c r="K98" s="12" t="str">
        <f>IF('Företagets uppgifter'!$C$131=2,AVERAGE(B98:C98),"")</f>
        <v/>
      </c>
      <c r="L98" s="12" t="str">
        <f>IF('Företagets uppgifter'!$C$131=3,AVERAGE(B98:D98),"")</f>
        <v/>
      </c>
      <c r="M98" s="12" t="str">
        <f>IF('Företagets uppgifter'!$C$131=4,AVERAGE($B98:E98),"")</f>
        <v/>
      </c>
      <c r="N98" s="12" t="str">
        <f>IF('Företagets uppgifter'!$C$131=5,AVERAGE($B98:F98),"")</f>
        <v/>
      </c>
      <c r="O98" s="12" t="str">
        <f>IF('Företagets uppgifter'!$C$131=6,AVERAGE($B98:G98),"")</f>
        <v/>
      </c>
      <c r="P98" s="12" t="str">
        <f>IF('Företagets uppgifter'!$C$131&gt;6,AVERAGE($B98:H98),"")</f>
        <v/>
      </c>
      <c r="Q98">
        <f t="shared" si="27"/>
        <v>23.587499999999999</v>
      </c>
    </row>
    <row r="99" spans="1:17" ht="15" thickBot="1" x14ac:dyDescent="0.4">
      <c r="A99" s="1" t="s">
        <v>67</v>
      </c>
      <c r="B99" s="10">
        <f t="shared" si="29"/>
        <v>25.328571428571429</v>
      </c>
      <c r="C99" s="10">
        <f t="shared" si="29"/>
        <v>23.000251889168773</v>
      </c>
      <c r="D99" s="10">
        <f t="shared" si="29"/>
        <v>21.818234976610292</v>
      </c>
      <c r="E99" s="10">
        <f t="shared" si="29"/>
        <v>21.188602015113347</v>
      </c>
      <c r="F99" s="10">
        <f t="shared" si="29"/>
        <v>20.454471032745587</v>
      </c>
      <c r="G99" s="10">
        <f t="shared" si="29"/>
        <v>20.010156531126313</v>
      </c>
      <c r="H99" s="10">
        <f t="shared" si="29"/>
        <v>19.58078895286074</v>
      </c>
      <c r="J99" s="12">
        <f>IF('Företagets uppgifter'!$C$131&lt;2,B99,"")</f>
        <v>25.328571428571429</v>
      </c>
      <c r="K99" s="12" t="str">
        <f>IF('Företagets uppgifter'!$C$131=2,AVERAGE(B99:C99),"")</f>
        <v/>
      </c>
      <c r="L99" s="12" t="str">
        <f>IF('Företagets uppgifter'!$C$131=3,AVERAGE(B99:D99),"")</f>
        <v/>
      </c>
      <c r="M99" s="12" t="str">
        <f>IF('Företagets uppgifter'!$C$131=4,AVERAGE($B99:E99),"")</f>
        <v/>
      </c>
      <c r="N99" s="12" t="str">
        <f>IF('Företagets uppgifter'!$C$131=5,AVERAGE($B99:F99),"")</f>
        <v/>
      </c>
      <c r="O99" s="12" t="str">
        <f>IF('Företagets uppgifter'!$C$131=6,AVERAGE($B99:G99),"")</f>
        <v/>
      </c>
      <c r="P99" s="12" t="str">
        <f>IF('Företagets uppgifter'!$C$131&gt;6,AVERAGE($B99:H99),"")</f>
        <v/>
      </c>
      <c r="Q99" s="11">
        <f t="shared" si="27"/>
        <v>25.328571428571429</v>
      </c>
    </row>
    <row r="102" spans="1:17" ht="37.5" x14ac:dyDescent="0.25">
      <c r="A102" s="2" t="s">
        <v>59</v>
      </c>
      <c r="B102" s="2"/>
      <c r="C102" s="2"/>
      <c r="D102" s="2" t="s">
        <v>60</v>
      </c>
      <c r="E102" s="13" t="s">
        <v>61</v>
      </c>
      <c r="F102" s="2" t="s">
        <v>62</v>
      </c>
      <c r="G102" s="2" t="s">
        <v>63</v>
      </c>
      <c r="H102" s="2"/>
    </row>
    <row r="103" spans="1:17" ht="13" thickBot="1" x14ac:dyDescent="0.3">
      <c r="A103" s="9" t="s">
        <v>76</v>
      </c>
      <c r="D103">
        <v>100000</v>
      </c>
      <c r="E103">
        <v>39.200000000000003</v>
      </c>
      <c r="F103">
        <v>5</v>
      </c>
      <c r="G103">
        <v>7</v>
      </c>
    </row>
    <row r="104" spans="1:17" ht="15" thickBot="1" x14ac:dyDescent="0.4">
      <c r="A104" s="1" t="s">
        <v>65</v>
      </c>
      <c r="B104" s="10">
        <v>0.81750000000000012</v>
      </c>
      <c r="C104" s="10">
        <v>0.74122246980559336</v>
      </c>
      <c r="D104" s="10">
        <v>0.70148114060582578</v>
      </c>
      <c r="E104" s="10">
        <v>0.67703901052767534</v>
      </c>
      <c r="F104" s="10">
        <v>0.6536058903313311</v>
      </c>
      <c r="G104" s="10">
        <v>0.63710537363560049</v>
      </c>
      <c r="H104" s="10">
        <v>0.62279621197442347</v>
      </c>
      <c r="J104" s="12">
        <f>IF('Företagets uppgifter'!$C$144&lt;2,B104,"")</f>
        <v>0.81750000000000012</v>
      </c>
      <c r="K104" s="12" t="str">
        <f>IF('Företagets uppgifter'!$C$144=2,AVERAGE(B104:C104),"")</f>
        <v/>
      </c>
      <c r="L104" s="12" t="str">
        <f>IF('Företagets uppgifter'!$C$144=3,AVERAGE(B104:D104),"")</f>
        <v/>
      </c>
      <c r="M104" s="12" t="str">
        <f>IF('Företagets uppgifter'!$C$144=4,AVERAGE($B104:E104),"")</f>
        <v/>
      </c>
      <c r="N104" s="12" t="str">
        <f>IF('Företagets uppgifter'!$C$144=5,AVERAGE($B104:F104),"")</f>
        <v/>
      </c>
      <c r="O104" s="12" t="str">
        <f>IF('Företagets uppgifter'!$C$144=6,AVERAGE($B104:G104),"")</f>
        <v/>
      </c>
      <c r="P104" s="12" t="str">
        <f>IF('Företagets uppgifter'!$C$144&gt;6,AVERAGE($B104:H104),"")</f>
        <v/>
      </c>
      <c r="Q104">
        <f t="shared" ref="Q104:Q109" si="30">SUM(J104:P104)</f>
        <v>0.81750000000000012</v>
      </c>
    </row>
    <row r="105" spans="1:17" ht="15" thickBot="1" x14ac:dyDescent="0.4">
      <c r="A105" s="1" t="s">
        <v>66</v>
      </c>
      <c r="B105" s="10">
        <v>0.78625</v>
      </c>
      <c r="C105" s="10">
        <v>0.71152777777777787</v>
      </c>
      <c r="D105" s="10">
        <v>0.67138888888888903</v>
      </c>
      <c r="E105" s="10">
        <v>0.64291666666666669</v>
      </c>
      <c r="F105" s="10">
        <v>0.62069444444444444</v>
      </c>
      <c r="G105" s="10">
        <v>0.6022222222222221</v>
      </c>
      <c r="H105" s="10">
        <v>0.58791666666666675</v>
      </c>
      <c r="J105" s="12">
        <f>IF('Företagets uppgifter'!$C$144&lt;2,B105,"")</f>
        <v>0.78625</v>
      </c>
      <c r="K105" s="12" t="str">
        <f>IF('Företagets uppgifter'!$C$144=2,AVERAGE(B105:C105),"")</f>
        <v/>
      </c>
      <c r="L105" s="12" t="str">
        <f>IF('Företagets uppgifter'!$C$144=3,AVERAGE(B105:D105),"")</f>
        <v/>
      </c>
      <c r="M105" s="12" t="str">
        <f>IF('Företagets uppgifter'!$C$144=4,AVERAGE($B105:E105),"")</f>
        <v/>
      </c>
      <c r="N105" s="12" t="str">
        <f>IF('Företagets uppgifter'!$C$144=5,AVERAGE($B105:F105),"")</f>
        <v/>
      </c>
      <c r="O105" s="12" t="str">
        <f>IF('Företagets uppgifter'!$C$144=6,AVERAGE($B105:G105),"")</f>
        <v/>
      </c>
      <c r="P105" s="12" t="str">
        <f>IF('Företagets uppgifter'!$C$144&gt;6,AVERAGE($B105:H105),"")</f>
        <v/>
      </c>
      <c r="Q105">
        <f t="shared" si="30"/>
        <v>0.78625</v>
      </c>
    </row>
    <row r="106" spans="1:17" ht="15" thickBot="1" x14ac:dyDescent="0.4">
      <c r="A106" s="1" t="s">
        <v>67</v>
      </c>
      <c r="B106" s="10">
        <v>0.84428571428571431</v>
      </c>
      <c r="C106" s="10">
        <v>0.76667506297229238</v>
      </c>
      <c r="D106" s="10">
        <v>0.72727449922034304</v>
      </c>
      <c r="E106" s="10">
        <v>0.7062867338371116</v>
      </c>
      <c r="F106" s="10">
        <v>0.68181570109151957</v>
      </c>
      <c r="G106" s="10">
        <v>0.6670052177042104</v>
      </c>
      <c r="H106" s="10">
        <v>0.65269296509535801</v>
      </c>
      <c r="J106" s="12">
        <f>IF('Företagets uppgifter'!$C$144&lt;2,B106,"")</f>
        <v>0.84428571428571431</v>
      </c>
      <c r="K106" s="12" t="str">
        <f>IF('Företagets uppgifter'!$C$144=2,AVERAGE(B106:C106),"")</f>
        <v/>
      </c>
      <c r="L106" s="12" t="str">
        <f>IF('Företagets uppgifter'!$C$144=3,AVERAGE(B106:D106),"")</f>
        <v/>
      </c>
      <c r="M106" s="12" t="str">
        <f>IF('Företagets uppgifter'!$C$144=4,AVERAGE($B106:E106),"")</f>
        <v/>
      </c>
      <c r="N106" s="12" t="str">
        <f>IF('Företagets uppgifter'!$C$144=5,AVERAGE($B106:F106),"")</f>
        <v/>
      </c>
      <c r="O106" s="12" t="str">
        <f>IF('Företagets uppgifter'!$C$144=6,AVERAGE($B106:G106),"")</f>
        <v/>
      </c>
      <c r="P106" s="12" t="str">
        <f>IF('Företagets uppgifter'!$C$144&gt;6,AVERAGE($B106:H106),"")</f>
        <v/>
      </c>
      <c r="Q106">
        <f t="shared" si="30"/>
        <v>0.84428571428571431</v>
      </c>
    </row>
    <row r="107" spans="1:17" ht="15" thickBot="1" x14ac:dyDescent="0.4">
      <c r="A107" s="1" t="s">
        <v>65</v>
      </c>
      <c r="B107" s="10">
        <f>$E$103*B104</f>
        <v>32.046000000000006</v>
      </c>
      <c r="C107" s="10">
        <f t="shared" ref="C107:H107" si="31">$E$103*C104</f>
        <v>29.055920816379263</v>
      </c>
      <c r="D107" s="10">
        <f t="shared" si="31"/>
        <v>27.498060711748373</v>
      </c>
      <c r="E107" s="10">
        <f t="shared" si="31"/>
        <v>26.539929212684875</v>
      </c>
      <c r="F107" s="10">
        <f t="shared" si="31"/>
        <v>25.62135090098818</v>
      </c>
      <c r="G107" s="10">
        <f t="shared" si="31"/>
        <v>24.974530646515539</v>
      </c>
      <c r="H107" s="10">
        <f t="shared" si="31"/>
        <v>24.413611509397402</v>
      </c>
      <c r="J107" s="12">
        <f>IF('Företagets uppgifter'!$C$144&lt;2,B107,"")</f>
        <v>32.046000000000006</v>
      </c>
      <c r="K107" s="12" t="str">
        <f>IF('Företagets uppgifter'!$C$144=2,AVERAGE(B107:C107),"")</f>
        <v/>
      </c>
      <c r="L107" s="12" t="str">
        <f>IF('Företagets uppgifter'!$C$144=3,AVERAGE(B107:D107),"")</f>
        <v/>
      </c>
      <c r="M107" s="12" t="str">
        <f>IF('Företagets uppgifter'!$C$144=4,AVERAGE($B107:E107),"")</f>
        <v/>
      </c>
      <c r="N107" s="12" t="str">
        <f>IF('Företagets uppgifter'!$C$144=5,AVERAGE($B107:F107),"")</f>
        <v/>
      </c>
      <c r="O107" s="12" t="str">
        <f>IF('Företagets uppgifter'!$C$144=6,AVERAGE($B107:G107),"")</f>
        <v/>
      </c>
      <c r="P107" s="12" t="str">
        <f>IF('Företagets uppgifter'!$C$144&gt;6,AVERAGE($B107:H107),"")</f>
        <v/>
      </c>
      <c r="Q107">
        <f t="shared" si="30"/>
        <v>32.046000000000006</v>
      </c>
    </row>
    <row r="108" spans="1:17" ht="15" thickBot="1" x14ac:dyDescent="0.4">
      <c r="A108" s="1" t="s">
        <v>66</v>
      </c>
      <c r="B108" s="10">
        <f t="shared" ref="B108:H109" si="32">$E$103*B105</f>
        <v>30.821000000000002</v>
      </c>
      <c r="C108" s="10">
        <f t="shared" si="32"/>
        <v>27.891888888888893</v>
      </c>
      <c r="D108" s="10">
        <f t="shared" si="32"/>
        <v>26.318444444444452</v>
      </c>
      <c r="E108" s="10">
        <f t="shared" si="32"/>
        <v>25.202333333333335</v>
      </c>
      <c r="F108" s="10">
        <f t="shared" si="32"/>
        <v>24.331222222222223</v>
      </c>
      <c r="G108" s="10">
        <f t="shared" si="32"/>
        <v>23.607111111111109</v>
      </c>
      <c r="H108" s="10">
        <f t="shared" si="32"/>
        <v>23.046333333333337</v>
      </c>
      <c r="J108" s="12">
        <f>IF('Företagets uppgifter'!$C$144&lt;2,B108,"")</f>
        <v>30.821000000000002</v>
      </c>
      <c r="K108" s="12" t="str">
        <f>IF('Företagets uppgifter'!$C$144=2,AVERAGE(B108:C108),"")</f>
        <v/>
      </c>
      <c r="L108" s="12" t="str">
        <f>IF('Företagets uppgifter'!$C$144=3,AVERAGE(B108:D108),"")</f>
        <v/>
      </c>
      <c r="M108" s="12" t="str">
        <f>IF('Företagets uppgifter'!$C$144=4,AVERAGE($B108:E108),"")</f>
        <v/>
      </c>
      <c r="N108" s="12" t="str">
        <f>IF('Företagets uppgifter'!$C$144=5,AVERAGE($B108:F108),"")</f>
        <v/>
      </c>
      <c r="O108" s="12" t="str">
        <f>IF('Företagets uppgifter'!$C$144=6,AVERAGE($B108:G108),"")</f>
        <v/>
      </c>
      <c r="P108" s="12" t="str">
        <f>IF('Företagets uppgifter'!$C$144&gt;6,AVERAGE($B108:H108),"")</f>
        <v/>
      </c>
      <c r="Q108">
        <f t="shared" si="30"/>
        <v>30.821000000000002</v>
      </c>
    </row>
    <row r="109" spans="1:17" ht="15" thickBot="1" x14ac:dyDescent="0.4">
      <c r="A109" s="1" t="s">
        <v>67</v>
      </c>
      <c r="B109" s="10">
        <f t="shared" si="32"/>
        <v>33.096000000000004</v>
      </c>
      <c r="C109" s="10">
        <f t="shared" si="32"/>
        <v>30.053662468513863</v>
      </c>
      <c r="D109" s="10">
        <f t="shared" si="32"/>
        <v>28.509160369437449</v>
      </c>
      <c r="E109" s="10">
        <f t="shared" si="32"/>
        <v>27.686439966414778</v>
      </c>
      <c r="F109" s="10">
        <f t="shared" si="32"/>
        <v>26.727175482787569</v>
      </c>
      <c r="G109" s="10">
        <f t="shared" si="32"/>
        <v>26.14660453400505</v>
      </c>
      <c r="H109" s="10">
        <f t="shared" si="32"/>
        <v>25.585564231738037</v>
      </c>
      <c r="J109" s="12">
        <f>IF('Företagets uppgifter'!$C$144&lt;2,B109,"")</f>
        <v>33.096000000000004</v>
      </c>
      <c r="K109" s="12" t="str">
        <f>IF('Företagets uppgifter'!$C$144=2,AVERAGE(B109:C109),"")</f>
        <v/>
      </c>
      <c r="L109" s="12" t="str">
        <f>IF('Företagets uppgifter'!$C$144=3,AVERAGE(B109:D109),"")</f>
        <v/>
      </c>
      <c r="M109" s="12" t="str">
        <f>IF('Företagets uppgifter'!$C$144=4,AVERAGE($B109:E109),"")</f>
        <v/>
      </c>
      <c r="N109" s="12" t="str">
        <f>IF('Företagets uppgifter'!$C$144=5,AVERAGE($B109:F109),"")</f>
        <v/>
      </c>
      <c r="O109" s="12" t="str">
        <f>IF('Företagets uppgifter'!$C$144=6,AVERAGE($B109:G109),"")</f>
        <v/>
      </c>
      <c r="P109" s="12" t="str">
        <f>IF('Företagets uppgifter'!$C$144&gt;6,AVERAGE($B109:H109),"")</f>
        <v/>
      </c>
      <c r="Q109" s="11">
        <f t="shared" si="30"/>
        <v>33.096000000000004</v>
      </c>
    </row>
    <row r="112" spans="1:17" ht="37.5" x14ac:dyDescent="0.25">
      <c r="A112" s="2" t="s">
        <v>59</v>
      </c>
      <c r="B112" s="2"/>
      <c r="C112" s="2"/>
      <c r="D112" s="2" t="s">
        <v>60</v>
      </c>
      <c r="E112" s="13" t="s">
        <v>61</v>
      </c>
      <c r="F112" s="2" t="s">
        <v>62</v>
      </c>
      <c r="G112" s="2" t="s">
        <v>63</v>
      </c>
      <c r="H112" s="2"/>
    </row>
    <row r="113" spans="1:17" ht="13" thickBot="1" x14ac:dyDescent="0.3">
      <c r="A113" s="9" t="s">
        <v>77</v>
      </c>
      <c r="D113">
        <v>125000</v>
      </c>
      <c r="E113">
        <v>46.2</v>
      </c>
      <c r="F113">
        <v>5</v>
      </c>
      <c r="G113">
        <v>7</v>
      </c>
    </row>
    <row r="114" spans="1:17" ht="15" thickBot="1" x14ac:dyDescent="0.4">
      <c r="A114" s="1" t="s">
        <v>65</v>
      </c>
      <c r="B114" s="10">
        <v>0.81750000000000012</v>
      </c>
      <c r="C114" s="10">
        <v>0.74122246980559336</v>
      </c>
      <c r="D114" s="10">
        <v>0.70148114060582578</v>
      </c>
      <c r="E114" s="10">
        <v>0.67703901052767534</v>
      </c>
      <c r="F114" s="10">
        <v>0.6536058903313311</v>
      </c>
      <c r="G114" s="10">
        <v>0.63710537363560049</v>
      </c>
      <c r="H114" s="10">
        <v>0.62279621197442347</v>
      </c>
      <c r="J114" s="12">
        <f>IF('Företagets uppgifter'!$C$157&lt;2,B114,"")</f>
        <v>0.81750000000000012</v>
      </c>
      <c r="K114" s="12" t="str">
        <f>IF('Företagets uppgifter'!$C$157=2,AVERAGE(B114:C114),"")</f>
        <v/>
      </c>
      <c r="L114" s="12" t="str">
        <f>IF('Företagets uppgifter'!$C$157=3,AVERAGE(B114:D114),"")</f>
        <v/>
      </c>
      <c r="M114" s="12" t="str">
        <f>IF('Företagets uppgifter'!$C$157=4,AVERAGE($B114:E114),"")</f>
        <v/>
      </c>
      <c r="N114" s="12" t="str">
        <f>IF('Företagets uppgifter'!$C$157=5,AVERAGE($B114:F114),"")</f>
        <v/>
      </c>
      <c r="O114" s="12" t="str">
        <f>IF('Företagets uppgifter'!$C$157=6,AVERAGE($B114:G114),"")</f>
        <v/>
      </c>
      <c r="P114" s="12" t="str">
        <f>IF('Företagets uppgifter'!$C$157&gt;6,AVERAGE($B114:H114),"")</f>
        <v/>
      </c>
      <c r="Q114">
        <f t="shared" ref="Q114:Q119" si="33">SUM(J114:P114)</f>
        <v>0.81750000000000012</v>
      </c>
    </row>
    <row r="115" spans="1:17" ht="15" thickBot="1" x14ac:dyDescent="0.4">
      <c r="A115" s="1" t="s">
        <v>66</v>
      </c>
      <c r="B115" s="10">
        <v>0.78625</v>
      </c>
      <c r="C115" s="10">
        <v>0.71152777777777787</v>
      </c>
      <c r="D115" s="10">
        <v>0.67138888888888903</v>
      </c>
      <c r="E115" s="10">
        <v>0.64291666666666669</v>
      </c>
      <c r="F115" s="10">
        <v>0.62069444444444444</v>
      </c>
      <c r="G115" s="10">
        <v>0.6022222222222221</v>
      </c>
      <c r="H115" s="10">
        <v>0.58791666666666675</v>
      </c>
      <c r="J115" s="12">
        <f>IF('Företagets uppgifter'!$C$157&lt;2,B115,"")</f>
        <v>0.78625</v>
      </c>
      <c r="K115" s="12" t="str">
        <f>IF('Företagets uppgifter'!$C$157=2,AVERAGE(B115:C115),"")</f>
        <v/>
      </c>
      <c r="L115" s="12" t="str">
        <f>IF('Företagets uppgifter'!$C$157=3,AVERAGE(B115:D115),"")</f>
        <v/>
      </c>
      <c r="M115" s="12" t="str">
        <f>IF('Företagets uppgifter'!$C$157=4,AVERAGE($B115:E115),"")</f>
        <v/>
      </c>
      <c r="N115" s="12" t="str">
        <f>IF('Företagets uppgifter'!$C$157=5,AVERAGE($B115:F115),"")</f>
        <v/>
      </c>
      <c r="O115" s="12" t="str">
        <f>IF('Företagets uppgifter'!$C$157=6,AVERAGE($B115:G115),"")</f>
        <v/>
      </c>
      <c r="P115" s="12" t="str">
        <f>IF('Företagets uppgifter'!$C$157&gt;6,AVERAGE($B115:H115),"")</f>
        <v/>
      </c>
      <c r="Q115">
        <f t="shared" si="33"/>
        <v>0.78625</v>
      </c>
    </row>
    <row r="116" spans="1:17" ht="15" thickBot="1" x14ac:dyDescent="0.4">
      <c r="A116" s="1" t="s">
        <v>67</v>
      </c>
      <c r="B116" s="10">
        <v>0.84428571428571431</v>
      </c>
      <c r="C116" s="10">
        <v>0.76667506297229238</v>
      </c>
      <c r="D116" s="10">
        <v>0.72727449922034304</v>
      </c>
      <c r="E116" s="10">
        <v>0.7062867338371116</v>
      </c>
      <c r="F116" s="10">
        <v>0.68181570109151957</v>
      </c>
      <c r="G116" s="10">
        <v>0.6670052177042104</v>
      </c>
      <c r="H116" s="10">
        <v>0.65269296509535801</v>
      </c>
      <c r="J116" s="12">
        <f>IF('Företagets uppgifter'!$C$157&lt;2,B116,"")</f>
        <v>0.84428571428571431</v>
      </c>
      <c r="K116" s="12" t="str">
        <f>IF('Företagets uppgifter'!$C$157=2,AVERAGE(B116:C116),"")</f>
        <v/>
      </c>
      <c r="L116" s="12" t="str">
        <f>IF('Företagets uppgifter'!$C$157=3,AVERAGE(B116:D116),"")</f>
        <v/>
      </c>
      <c r="M116" s="12" t="str">
        <f>IF('Företagets uppgifter'!$C$157=4,AVERAGE($B116:E116),"")</f>
        <v/>
      </c>
      <c r="N116" s="12" t="str">
        <f>IF('Företagets uppgifter'!$C$157=5,AVERAGE($B116:F116),"")</f>
        <v/>
      </c>
      <c r="O116" s="12" t="str">
        <f>IF('Företagets uppgifter'!$C$157=6,AVERAGE($B116:G116),"")</f>
        <v/>
      </c>
      <c r="P116" s="12" t="str">
        <f>IF('Företagets uppgifter'!$C$157&gt;6,AVERAGE($B116:H116),"")</f>
        <v/>
      </c>
      <c r="Q116">
        <f t="shared" si="33"/>
        <v>0.84428571428571431</v>
      </c>
    </row>
    <row r="117" spans="1:17" ht="15" thickBot="1" x14ac:dyDescent="0.4">
      <c r="A117" s="1" t="s">
        <v>65</v>
      </c>
      <c r="B117" s="10">
        <f>$E$113*B114</f>
        <v>37.76850000000001</v>
      </c>
      <c r="C117" s="10">
        <f t="shared" ref="C117:H117" si="34">$E$113*C114</f>
        <v>34.244478105018416</v>
      </c>
      <c r="D117" s="10">
        <f t="shared" si="34"/>
        <v>32.408428695989151</v>
      </c>
      <c r="E117" s="10">
        <f t="shared" si="34"/>
        <v>31.279202286378602</v>
      </c>
      <c r="F117" s="10">
        <f t="shared" si="34"/>
        <v>30.196592133307497</v>
      </c>
      <c r="G117" s="10">
        <f t="shared" si="34"/>
        <v>29.434268261964746</v>
      </c>
      <c r="H117" s="10">
        <f t="shared" si="34"/>
        <v>28.773184993218365</v>
      </c>
      <c r="J117" s="12">
        <f>IF('Företagets uppgifter'!$C$157&lt;2,B117,"")</f>
        <v>37.76850000000001</v>
      </c>
      <c r="K117" s="12" t="str">
        <f>IF('Företagets uppgifter'!$C$157=2,AVERAGE(B117:C117),"")</f>
        <v/>
      </c>
      <c r="L117" s="12" t="str">
        <f>IF('Företagets uppgifter'!$C$157=3,AVERAGE(B117:D117),"")</f>
        <v/>
      </c>
      <c r="M117" s="12" t="str">
        <f>IF('Företagets uppgifter'!$C$157=4,AVERAGE($B117:E117),"")</f>
        <v/>
      </c>
      <c r="N117" s="12" t="str">
        <f>IF('Företagets uppgifter'!$C$157=5,AVERAGE($B117:F117),"")</f>
        <v/>
      </c>
      <c r="O117" s="12" t="str">
        <f>IF('Företagets uppgifter'!$C$157=6,AVERAGE($B117:G117),"")</f>
        <v/>
      </c>
      <c r="P117" s="12" t="str">
        <f>IF('Företagets uppgifter'!$C$157&gt;6,AVERAGE($B117:H117),"")</f>
        <v/>
      </c>
      <c r="Q117">
        <f t="shared" si="33"/>
        <v>37.76850000000001</v>
      </c>
    </row>
    <row r="118" spans="1:17" ht="15" thickBot="1" x14ac:dyDescent="0.4">
      <c r="A118" s="1" t="s">
        <v>66</v>
      </c>
      <c r="B118" s="10">
        <f t="shared" ref="B118:H119" si="35">$E$113*B115</f>
        <v>36.324750000000002</v>
      </c>
      <c r="C118" s="10">
        <f t="shared" si="35"/>
        <v>32.872583333333338</v>
      </c>
      <c r="D118" s="10">
        <f t="shared" si="35"/>
        <v>31.018166666666676</v>
      </c>
      <c r="E118" s="10">
        <f t="shared" si="35"/>
        <v>29.702750000000002</v>
      </c>
      <c r="F118" s="10">
        <f t="shared" si="35"/>
        <v>28.676083333333334</v>
      </c>
      <c r="G118" s="10">
        <f t="shared" si="35"/>
        <v>27.822666666666663</v>
      </c>
      <c r="H118" s="10">
        <f t="shared" si="35"/>
        <v>27.161750000000005</v>
      </c>
      <c r="J118" s="12">
        <f>IF('Företagets uppgifter'!$C$157&lt;2,B118,"")</f>
        <v>36.324750000000002</v>
      </c>
      <c r="K118" s="12" t="str">
        <f>IF('Företagets uppgifter'!$C$157=2,AVERAGE(B118:C118),"")</f>
        <v/>
      </c>
      <c r="L118" s="12" t="str">
        <f>IF('Företagets uppgifter'!$C$157=3,AVERAGE(B118:D118),"")</f>
        <v/>
      </c>
      <c r="M118" s="12" t="str">
        <f>IF('Företagets uppgifter'!$C$157=4,AVERAGE($B118:E118),"")</f>
        <v/>
      </c>
      <c r="N118" s="12" t="str">
        <f>IF('Företagets uppgifter'!$C$157=5,AVERAGE($B118:F118),"")</f>
        <v/>
      </c>
      <c r="O118" s="12" t="str">
        <f>IF('Företagets uppgifter'!$C$157=6,AVERAGE($B118:G118),"")</f>
        <v/>
      </c>
      <c r="P118" s="12" t="str">
        <f>IF('Företagets uppgifter'!$C$157&gt;6,AVERAGE($B118:H118),"")</f>
        <v/>
      </c>
      <c r="Q118">
        <f t="shared" si="33"/>
        <v>36.324750000000002</v>
      </c>
    </row>
    <row r="119" spans="1:17" ht="15" thickBot="1" x14ac:dyDescent="0.4">
      <c r="A119" s="1" t="s">
        <v>67</v>
      </c>
      <c r="B119" s="10">
        <f t="shared" si="35"/>
        <v>39.006</v>
      </c>
      <c r="C119" s="10">
        <f t="shared" si="35"/>
        <v>35.420387909319913</v>
      </c>
      <c r="D119" s="10">
        <f t="shared" si="35"/>
        <v>33.600081863979852</v>
      </c>
      <c r="E119" s="10">
        <f t="shared" si="35"/>
        <v>32.630447103274555</v>
      </c>
      <c r="F119" s="10">
        <f t="shared" si="35"/>
        <v>31.499885390428204</v>
      </c>
      <c r="G119" s="10">
        <f t="shared" si="35"/>
        <v>30.815641057934521</v>
      </c>
      <c r="H119" s="10">
        <f t="shared" si="35"/>
        <v>30.154414987405541</v>
      </c>
      <c r="J119" s="12">
        <f>IF('Företagets uppgifter'!$C$157&lt;2,B119,"")</f>
        <v>39.006</v>
      </c>
      <c r="K119" s="12" t="str">
        <f>IF('Företagets uppgifter'!$C$157=2,AVERAGE(B119:C119),"")</f>
        <v/>
      </c>
      <c r="L119" s="12" t="str">
        <f>IF('Företagets uppgifter'!$C$157=3,AVERAGE(B119:D119),"")</f>
        <v/>
      </c>
      <c r="M119" s="12" t="str">
        <f>IF('Företagets uppgifter'!$C$157=4,AVERAGE($B119:E119),"")</f>
        <v/>
      </c>
      <c r="N119" s="12" t="str">
        <f>IF('Företagets uppgifter'!$C$157=5,AVERAGE($B119:F119),"")</f>
        <v/>
      </c>
      <c r="O119" s="12" t="str">
        <f>IF('Företagets uppgifter'!$C$157=6,AVERAGE($B119:G119),"")</f>
        <v/>
      </c>
      <c r="P119" s="12" t="str">
        <f>IF('Företagets uppgifter'!$C$157&gt;6,AVERAGE($B119:H119),"")</f>
        <v/>
      </c>
      <c r="Q119" s="11">
        <f t="shared" si="33"/>
        <v>39.006</v>
      </c>
    </row>
    <row r="122" spans="1:17" ht="37.5" x14ac:dyDescent="0.25">
      <c r="A122" s="2" t="s">
        <v>59</v>
      </c>
      <c r="B122" s="2"/>
      <c r="C122" s="2"/>
      <c r="D122" s="2" t="s">
        <v>60</v>
      </c>
      <c r="E122" s="13" t="s">
        <v>61</v>
      </c>
      <c r="F122" s="2" t="s">
        <v>62</v>
      </c>
      <c r="G122" s="2" t="s">
        <v>63</v>
      </c>
      <c r="H122" s="2"/>
    </row>
    <row r="123" spans="1:17" ht="13" thickBot="1" x14ac:dyDescent="0.3">
      <c r="A123" s="9" t="s">
        <v>78</v>
      </c>
      <c r="D123">
        <v>190000</v>
      </c>
      <c r="E123">
        <v>59.6</v>
      </c>
      <c r="F123">
        <v>5</v>
      </c>
      <c r="G123">
        <v>7</v>
      </c>
    </row>
    <row r="124" spans="1:17" ht="15" thickBot="1" x14ac:dyDescent="0.4">
      <c r="A124" s="1" t="s">
        <v>65</v>
      </c>
      <c r="B124" s="10">
        <v>0.81750000000000012</v>
      </c>
      <c r="C124" s="10">
        <v>0.74122246980559336</v>
      </c>
      <c r="D124" s="10">
        <v>0.70148114060582578</v>
      </c>
      <c r="E124" s="10">
        <v>0.67703901052767534</v>
      </c>
      <c r="F124" s="10">
        <v>0.6536058903313311</v>
      </c>
      <c r="G124" s="10">
        <v>0.63710537363560049</v>
      </c>
      <c r="H124" s="10">
        <v>0.62279621197442347</v>
      </c>
      <c r="J124" s="12">
        <f>IF('Företagets uppgifter'!$C$170&lt;2,B124,"")</f>
        <v>0.81750000000000012</v>
      </c>
      <c r="K124" s="12" t="str">
        <f>IF('Företagets uppgifter'!$C$170=2,AVERAGE(B124:C124),"")</f>
        <v/>
      </c>
      <c r="L124" s="12" t="str">
        <f>IF('Företagets uppgifter'!$C$170=3,AVERAGE(B124:D124),"")</f>
        <v/>
      </c>
      <c r="M124" s="12" t="str">
        <f>IF('Företagets uppgifter'!$C$170=4,AVERAGE($B124:E124),"")</f>
        <v/>
      </c>
      <c r="N124" s="12" t="str">
        <f>IF('Företagets uppgifter'!$C$170=5,AVERAGE($B124:F124),"")</f>
        <v/>
      </c>
      <c r="O124" s="12" t="str">
        <f>IF('Företagets uppgifter'!$C$170=6,AVERAGE($B124:G124),"")</f>
        <v/>
      </c>
      <c r="P124" s="12" t="str">
        <f>IF('Företagets uppgifter'!$C$170&gt;6,AVERAGE($B124:H124),"")</f>
        <v/>
      </c>
      <c r="Q124">
        <f t="shared" ref="Q124:Q129" si="36">SUM(J124:P124)</f>
        <v>0.81750000000000012</v>
      </c>
    </row>
    <row r="125" spans="1:17" ht="15" thickBot="1" x14ac:dyDescent="0.4">
      <c r="A125" s="1" t="s">
        <v>66</v>
      </c>
      <c r="B125" s="10">
        <v>0.78625</v>
      </c>
      <c r="C125" s="10">
        <v>0.71152777777777787</v>
      </c>
      <c r="D125" s="10">
        <v>0.67138888888888903</v>
      </c>
      <c r="E125" s="10">
        <v>0.64291666666666669</v>
      </c>
      <c r="F125" s="10">
        <v>0.62069444444444444</v>
      </c>
      <c r="G125" s="10">
        <v>0.6022222222222221</v>
      </c>
      <c r="H125" s="10">
        <v>0.58791666666666675</v>
      </c>
      <c r="J125" s="12">
        <f>IF('Företagets uppgifter'!$C$170&lt;2,B125,"")</f>
        <v>0.78625</v>
      </c>
      <c r="K125" s="12" t="str">
        <f>IF('Företagets uppgifter'!$C$170=2,AVERAGE(B125:C125),"")</f>
        <v/>
      </c>
      <c r="L125" s="12" t="str">
        <f>IF('Företagets uppgifter'!$C$170=3,AVERAGE(B125:D125),"")</f>
        <v/>
      </c>
      <c r="M125" s="12" t="str">
        <f>IF('Företagets uppgifter'!$C$170=4,AVERAGE($B125:E125),"")</f>
        <v/>
      </c>
      <c r="N125" s="12" t="str">
        <f>IF('Företagets uppgifter'!$C$170=5,AVERAGE($B125:F125),"")</f>
        <v/>
      </c>
      <c r="O125" s="12" t="str">
        <f>IF('Företagets uppgifter'!$C$170=6,AVERAGE($B125:G125),"")</f>
        <v/>
      </c>
      <c r="P125" s="12" t="str">
        <f>IF('Företagets uppgifter'!$C$170&gt;6,AVERAGE($B125:H125),"")</f>
        <v/>
      </c>
      <c r="Q125">
        <f t="shared" si="36"/>
        <v>0.78625</v>
      </c>
    </row>
    <row r="126" spans="1:17" ht="15" thickBot="1" x14ac:dyDescent="0.4">
      <c r="A126" s="1" t="s">
        <v>67</v>
      </c>
      <c r="B126" s="10">
        <v>0.84428571428571431</v>
      </c>
      <c r="C126" s="10">
        <v>0.76667506297229238</v>
      </c>
      <c r="D126" s="10">
        <v>0.72727449922034304</v>
      </c>
      <c r="E126" s="10">
        <v>0.7062867338371116</v>
      </c>
      <c r="F126" s="10">
        <v>0.68181570109151957</v>
      </c>
      <c r="G126" s="10">
        <v>0.6670052177042104</v>
      </c>
      <c r="H126" s="10">
        <v>0.65269296509535801</v>
      </c>
      <c r="J126" s="12">
        <f>IF('Företagets uppgifter'!$C$170&lt;2,B126,"")</f>
        <v>0.84428571428571431</v>
      </c>
      <c r="K126" s="12" t="str">
        <f>IF('Företagets uppgifter'!$C$170=2,AVERAGE(B126:C126),"")</f>
        <v/>
      </c>
      <c r="L126" s="12" t="str">
        <f>IF('Företagets uppgifter'!$C$170=3,AVERAGE(B126:D126),"")</f>
        <v/>
      </c>
      <c r="M126" s="12" t="str">
        <f>IF('Företagets uppgifter'!$C$170=4,AVERAGE($B126:E126),"")</f>
        <v/>
      </c>
      <c r="N126" s="12" t="str">
        <f>IF('Företagets uppgifter'!$C$170=5,AVERAGE($B126:F126),"")</f>
        <v/>
      </c>
      <c r="O126" s="12" t="str">
        <f>IF('Företagets uppgifter'!$C$170=6,AVERAGE($B126:G126),"")</f>
        <v/>
      </c>
      <c r="P126" s="12" t="str">
        <f>IF('Företagets uppgifter'!$C$170&gt;6,AVERAGE($B126:H126),"")</f>
        <v/>
      </c>
      <c r="Q126">
        <f t="shared" si="36"/>
        <v>0.84428571428571431</v>
      </c>
    </row>
    <row r="127" spans="1:17" ht="15" thickBot="1" x14ac:dyDescent="0.4">
      <c r="A127" s="1" t="s">
        <v>65</v>
      </c>
      <c r="B127" s="10">
        <f>$E$123*B124</f>
        <v>48.723000000000006</v>
      </c>
      <c r="C127" s="10">
        <f t="shared" ref="C127:H127" si="37">$E$123*C124</f>
        <v>44.176859200413368</v>
      </c>
      <c r="D127" s="10">
        <f t="shared" si="37"/>
        <v>41.808275980107219</v>
      </c>
      <c r="E127" s="10">
        <f t="shared" si="37"/>
        <v>40.351525027449455</v>
      </c>
      <c r="F127" s="10">
        <f t="shared" si="37"/>
        <v>38.954911063747332</v>
      </c>
      <c r="G127" s="10">
        <f t="shared" si="37"/>
        <v>37.971480268681788</v>
      </c>
      <c r="H127" s="10">
        <f t="shared" si="37"/>
        <v>37.118654233675642</v>
      </c>
      <c r="J127" s="12">
        <f>IF('Företagets uppgifter'!$C$170&lt;2,B127,"")</f>
        <v>48.723000000000006</v>
      </c>
      <c r="K127" s="12" t="str">
        <f>IF('Företagets uppgifter'!$C$170=2,AVERAGE(B127:C127),"")</f>
        <v/>
      </c>
      <c r="L127" s="12" t="str">
        <f>IF('Företagets uppgifter'!$C$170=3,AVERAGE(B127:D127),"")</f>
        <v/>
      </c>
      <c r="M127" s="12" t="str">
        <f>IF('Företagets uppgifter'!$C$170=4,AVERAGE($B127:E127),"")</f>
        <v/>
      </c>
      <c r="N127" s="12" t="str">
        <f>IF('Företagets uppgifter'!$C$170=5,AVERAGE($B127:F127),"")</f>
        <v/>
      </c>
      <c r="O127" s="12" t="str">
        <f>IF('Företagets uppgifter'!$C$170=6,AVERAGE($B127:G127),"")</f>
        <v/>
      </c>
      <c r="P127" s="12" t="str">
        <f>IF('Företagets uppgifter'!$C$170&gt;6,AVERAGE($B127:H127),"")</f>
        <v/>
      </c>
      <c r="Q127">
        <f t="shared" si="36"/>
        <v>48.723000000000006</v>
      </c>
    </row>
    <row r="128" spans="1:17" ht="15" thickBot="1" x14ac:dyDescent="0.4">
      <c r="A128" s="1" t="s">
        <v>66</v>
      </c>
      <c r="B128" s="10">
        <f t="shared" ref="B128:H129" si="38">$E$123*B125</f>
        <v>46.860500000000002</v>
      </c>
      <c r="C128" s="10">
        <f t="shared" si="38"/>
        <v>42.407055555555559</v>
      </c>
      <c r="D128" s="10">
        <f t="shared" si="38"/>
        <v>40.014777777777788</v>
      </c>
      <c r="E128" s="10">
        <f t="shared" si="38"/>
        <v>38.317833333333333</v>
      </c>
      <c r="F128" s="10">
        <f t="shared" si="38"/>
        <v>36.993388888888887</v>
      </c>
      <c r="G128" s="10">
        <f t="shared" si="38"/>
        <v>35.892444444444436</v>
      </c>
      <c r="H128" s="10">
        <f t="shared" si="38"/>
        <v>35.039833333333341</v>
      </c>
      <c r="J128" s="12">
        <f>IF('Företagets uppgifter'!$C$170&lt;2,B128,"")</f>
        <v>46.860500000000002</v>
      </c>
      <c r="K128" s="12" t="str">
        <f>IF('Företagets uppgifter'!$C$170=2,AVERAGE(B128:C128),"")</f>
        <v/>
      </c>
      <c r="L128" s="12" t="str">
        <f>IF('Företagets uppgifter'!$C$170=3,AVERAGE(B128:D128),"")</f>
        <v/>
      </c>
      <c r="M128" s="12" t="str">
        <f>IF('Företagets uppgifter'!$C$170=4,AVERAGE($B128:E128),"")</f>
        <v/>
      </c>
      <c r="N128" s="12" t="str">
        <f>IF('Företagets uppgifter'!$C$170=5,AVERAGE($B128:F128),"")</f>
        <v/>
      </c>
      <c r="O128" s="12" t="str">
        <f>IF('Företagets uppgifter'!$C$170=6,AVERAGE($B128:G128),"")</f>
        <v/>
      </c>
      <c r="P128" s="12" t="str">
        <f>IF('Företagets uppgifter'!$C$170&gt;6,AVERAGE($B128:H128),"")</f>
        <v/>
      </c>
      <c r="Q128">
        <f t="shared" si="36"/>
        <v>46.860500000000002</v>
      </c>
    </row>
    <row r="129" spans="1:17" ht="15" thickBot="1" x14ac:dyDescent="0.4">
      <c r="A129" s="1" t="s">
        <v>67</v>
      </c>
      <c r="B129" s="10">
        <f t="shared" si="38"/>
        <v>50.319428571428574</v>
      </c>
      <c r="C129" s="10">
        <f t="shared" si="38"/>
        <v>45.693833753148624</v>
      </c>
      <c r="D129" s="10">
        <f t="shared" si="38"/>
        <v>43.345560153532446</v>
      </c>
      <c r="E129" s="10">
        <f t="shared" si="38"/>
        <v>42.09468933669185</v>
      </c>
      <c r="F129" s="10">
        <f t="shared" si="38"/>
        <v>40.636215785054567</v>
      </c>
      <c r="G129" s="10">
        <f t="shared" si="38"/>
        <v>39.75351097517094</v>
      </c>
      <c r="H129" s="10">
        <f t="shared" si="38"/>
        <v>38.900500719683336</v>
      </c>
      <c r="J129" s="12">
        <f>IF('Företagets uppgifter'!$C$170&lt;2,B129,"")</f>
        <v>50.319428571428574</v>
      </c>
      <c r="K129" s="12" t="str">
        <f>IF('Företagets uppgifter'!$C$170=2,AVERAGE(B129:C129),"")</f>
        <v/>
      </c>
      <c r="L129" s="12" t="str">
        <f>IF('Företagets uppgifter'!$C$170=3,AVERAGE(B129:D129),"")</f>
        <v/>
      </c>
      <c r="M129" s="12" t="str">
        <f>IF('Företagets uppgifter'!$C$170=4,AVERAGE($B129:E129),"")</f>
        <v/>
      </c>
      <c r="N129" s="12" t="str">
        <f>IF('Företagets uppgifter'!$C$170=5,AVERAGE($B129:F129),"")</f>
        <v/>
      </c>
      <c r="O129" s="12" t="str">
        <f>IF('Företagets uppgifter'!$C$170=6,AVERAGE($B129:G129),"")</f>
        <v/>
      </c>
      <c r="P129" s="12" t="str">
        <f>IF('Företagets uppgifter'!$C$170&gt;6,AVERAGE($B129:H129),"")</f>
        <v/>
      </c>
      <c r="Q129" s="11">
        <f t="shared" si="36"/>
        <v>50.319428571428574</v>
      </c>
    </row>
    <row r="132" spans="1:17" ht="37.5" x14ac:dyDescent="0.25">
      <c r="A132" s="2" t="s">
        <v>59</v>
      </c>
      <c r="B132" s="2"/>
      <c r="C132" s="2"/>
      <c r="D132" s="2" t="s">
        <v>60</v>
      </c>
      <c r="E132" s="13" t="s">
        <v>61</v>
      </c>
      <c r="F132" s="2" t="s">
        <v>62</v>
      </c>
      <c r="G132" s="2" t="s">
        <v>63</v>
      </c>
      <c r="H132" s="2"/>
    </row>
    <row r="133" spans="1:17" ht="13" thickBot="1" x14ac:dyDescent="0.3">
      <c r="A133" s="9" t="s">
        <v>79</v>
      </c>
      <c r="D133">
        <v>240000</v>
      </c>
      <c r="E133">
        <v>81.599999999999994</v>
      </c>
      <c r="F133">
        <v>5</v>
      </c>
      <c r="G133">
        <v>7</v>
      </c>
    </row>
    <row r="134" spans="1:17" ht="15" thickBot="1" x14ac:dyDescent="0.4">
      <c r="A134" s="1" t="s">
        <v>65</v>
      </c>
      <c r="B134" s="10">
        <v>0.81750000000000012</v>
      </c>
      <c r="C134" s="10">
        <v>0.74122246980559336</v>
      </c>
      <c r="D134" s="10">
        <v>0.70148114060582578</v>
      </c>
      <c r="E134" s="10">
        <v>0.67703901052767534</v>
      </c>
      <c r="F134" s="10">
        <v>0.6536058903313311</v>
      </c>
      <c r="G134" s="10">
        <v>0.63710537363560049</v>
      </c>
      <c r="H134" s="10">
        <v>0.62279621197442347</v>
      </c>
      <c r="J134" s="12">
        <f>IF('Företagets uppgifter'!$C$183&lt;2,B134,"")</f>
        <v>0.81750000000000012</v>
      </c>
      <c r="K134" s="12" t="str">
        <f>IF('Företagets uppgifter'!$C$183=2,AVERAGE(B134:C134),"")</f>
        <v/>
      </c>
      <c r="L134" s="12" t="str">
        <f>IF('Företagets uppgifter'!$C$183=3,AVERAGE(B134:D134),"")</f>
        <v/>
      </c>
      <c r="M134" s="12" t="str">
        <f>IF('Företagets uppgifter'!$C$183=4,AVERAGE($B134:E134),"")</f>
        <v/>
      </c>
      <c r="N134" s="12" t="str">
        <f>IF('Företagets uppgifter'!$C$183=5,AVERAGE($B134:F134),"")</f>
        <v/>
      </c>
      <c r="O134" s="12" t="str">
        <f>IF('Företagets uppgifter'!$C$183=6,AVERAGE($B134:G134),"")</f>
        <v/>
      </c>
      <c r="P134" s="12" t="str">
        <f>IF('Företagets uppgifter'!$C$183&gt;6,AVERAGE($B134:H134),"")</f>
        <v/>
      </c>
      <c r="Q134">
        <f t="shared" ref="Q134:Q139" si="39">SUM(J134:P134)</f>
        <v>0.81750000000000012</v>
      </c>
    </row>
    <row r="135" spans="1:17" ht="15" thickBot="1" x14ac:dyDescent="0.4">
      <c r="A135" s="1" t="s">
        <v>66</v>
      </c>
      <c r="B135" s="10">
        <v>0.78625</v>
      </c>
      <c r="C135" s="10">
        <v>0.71152777777777787</v>
      </c>
      <c r="D135" s="10">
        <v>0.67138888888888903</v>
      </c>
      <c r="E135" s="10">
        <v>0.64291666666666669</v>
      </c>
      <c r="F135" s="10">
        <v>0.62069444444444444</v>
      </c>
      <c r="G135" s="10">
        <v>0.6022222222222221</v>
      </c>
      <c r="H135" s="10">
        <v>0.58791666666666675</v>
      </c>
      <c r="J135" s="12">
        <f>IF('Företagets uppgifter'!$C$183&lt;2,B135,"")</f>
        <v>0.78625</v>
      </c>
      <c r="K135" s="12" t="str">
        <f>IF('Företagets uppgifter'!$C$183=2,AVERAGE(B135:C135),"")</f>
        <v/>
      </c>
      <c r="L135" s="12" t="str">
        <f>IF('Företagets uppgifter'!$C$183=3,AVERAGE(B135:D135),"")</f>
        <v/>
      </c>
      <c r="M135" s="12" t="str">
        <f>IF('Företagets uppgifter'!$C$183=4,AVERAGE($B135:E135),"")</f>
        <v/>
      </c>
      <c r="N135" s="12" t="str">
        <f>IF('Företagets uppgifter'!$C$183=5,AVERAGE($B135:F135),"")</f>
        <v/>
      </c>
      <c r="O135" s="12" t="str">
        <f>IF('Företagets uppgifter'!$C$183=6,AVERAGE($B135:G135),"")</f>
        <v/>
      </c>
      <c r="P135" s="12" t="str">
        <f>IF('Företagets uppgifter'!$C$183&gt;6,AVERAGE($B135:H135),"")</f>
        <v/>
      </c>
      <c r="Q135">
        <f t="shared" si="39"/>
        <v>0.78625</v>
      </c>
    </row>
    <row r="136" spans="1:17" ht="15" thickBot="1" x14ac:dyDescent="0.4">
      <c r="A136" s="1" t="s">
        <v>67</v>
      </c>
      <c r="B136" s="10">
        <v>0.84428571428571431</v>
      </c>
      <c r="C136" s="10">
        <v>0.76667506297229238</v>
      </c>
      <c r="D136" s="10">
        <v>0.72727449922034304</v>
      </c>
      <c r="E136" s="10">
        <v>0.7062867338371116</v>
      </c>
      <c r="F136" s="10">
        <v>0.68181570109151957</v>
      </c>
      <c r="G136" s="10">
        <v>0.6670052177042104</v>
      </c>
      <c r="H136" s="10">
        <v>0.65269296509535801</v>
      </c>
      <c r="J136" s="12">
        <f>IF('Företagets uppgifter'!$C$183&lt;2,B136,"")</f>
        <v>0.84428571428571431</v>
      </c>
      <c r="K136" s="12" t="str">
        <f>IF('Företagets uppgifter'!$C$183=2,AVERAGE(B136:C136),"")</f>
        <v/>
      </c>
      <c r="L136" s="12" t="str">
        <f>IF('Företagets uppgifter'!$C$183=3,AVERAGE(B136:D136),"")</f>
        <v/>
      </c>
      <c r="M136" s="12" t="str">
        <f>IF('Företagets uppgifter'!$C$183=4,AVERAGE($B136:E136),"")</f>
        <v/>
      </c>
      <c r="N136" s="12" t="str">
        <f>IF('Företagets uppgifter'!$C$183=5,AVERAGE($B136:F136),"")</f>
        <v/>
      </c>
      <c r="O136" s="12" t="str">
        <f>IF('Företagets uppgifter'!$C$183=6,AVERAGE($B136:G136),"")</f>
        <v/>
      </c>
      <c r="P136" s="12" t="str">
        <f>IF('Företagets uppgifter'!$C$183&gt;6,AVERAGE($B136:H136),"")</f>
        <v/>
      </c>
      <c r="Q136">
        <f t="shared" si="39"/>
        <v>0.84428571428571431</v>
      </c>
    </row>
    <row r="137" spans="1:17" ht="15" thickBot="1" x14ac:dyDescent="0.4">
      <c r="A137" s="1" t="s">
        <v>65</v>
      </c>
      <c r="B137" s="10">
        <f>$E$133*B134</f>
        <v>66.707999999999998</v>
      </c>
      <c r="C137" s="10">
        <f t="shared" ref="C137:H137" si="40">$E$133*C134</f>
        <v>60.483753536136412</v>
      </c>
      <c r="D137" s="10">
        <f t="shared" si="40"/>
        <v>57.240861073435383</v>
      </c>
      <c r="E137" s="10">
        <f t="shared" si="40"/>
        <v>55.246383259058305</v>
      </c>
      <c r="F137" s="10">
        <f t="shared" si="40"/>
        <v>53.334240651036616</v>
      </c>
      <c r="G137" s="10">
        <f t="shared" si="40"/>
        <v>51.987798488665</v>
      </c>
      <c r="H137" s="10">
        <f t="shared" si="40"/>
        <v>50.820170897112952</v>
      </c>
      <c r="J137" s="12">
        <f>IF('Företagets uppgifter'!$C$183&lt;2,B137,"")</f>
        <v>66.707999999999998</v>
      </c>
      <c r="K137" s="12" t="str">
        <f>IF('Företagets uppgifter'!$C$183=2,AVERAGE(B137:C137),"")</f>
        <v/>
      </c>
      <c r="L137" s="12" t="str">
        <f>IF('Företagets uppgifter'!$C$183=3,AVERAGE(B137:D137),"")</f>
        <v/>
      </c>
      <c r="M137" s="12" t="str">
        <f>IF('Företagets uppgifter'!$C$183=4,AVERAGE($B137:E137),"")</f>
        <v/>
      </c>
      <c r="N137" s="12" t="str">
        <f>IF('Företagets uppgifter'!$C$183=5,AVERAGE($B137:F137),"")</f>
        <v/>
      </c>
      <c r="O137" s="12" t="str">
        <f>IF('Företagets uppgifter'!$C$183=6,AVERAGE($B137:G137),"")</f>
        <v/>
      </c>
      <c r="P137" s="12" t="str">
        <f>IF('Företagets uppgifter'!$C$183&gt;6,AVERAGE($B137:H137),"")</f>
        <v/>
      </c>
      <c r="Q137">
        <f t="shared" si="39"/>
        <v>66.707999999999998</v>
      </c>
    </row>
    <row r="138" spans="1:17" ht="15" thickBot="1" x14ac:dyDescent="0.4">
      <c r="A138" s="1" t="s">
        <v>66</v>
      </c>
      <c r="B138" s="10">
        <f t="shared" ref="B138:H139" si="41">$E$133*B135</f>
        <v>64.158000000000001</v>
      </c>
      <c r="C138" s="10">
        <f t="shared" si="41"/>
        <v>58.06066666666667</v>
      </c>
      <c r="D138" s="10">
        <f t="shared" si="41"/>
        <v>54.785333333333341</v>
      </c>
      <c r="E138" s="10">
        <f t="shared" si="41"/>
        <v>52.461999999999996</v>
      </c>
      <c r="F138" s="10">
        <f t="shared" si="41"/>
        <v>50.648666666666664</v>
      </c>
      <c r="G138" s="10">
        <f t="shared" si="41"/>
        <v>49.141333333333321</v>
      </c>
      <c r="H138" s="10">
        <f t="shared" si="41"/>
        <v>47.974000000000004</v>
      </c>
      <c r="J138" s="12">
        <f>IF('Företagets uppgifter'!$C$183&lt;2,B138,"")</f>
        <v>64.158000000000001</v>
      </c>
      <c r="K138" s="12" t="str">
        <f>IF('Företagets uppgifter'!$C$183=2,AVERAGE(B138:C138),"")</f>
        <v/>
      </c>
      <c r="L138" s="12" t="str">
        <f>IF('Företagets uppgifter'!$C$183=3,AVERAGE(B138:D138),"")</f>
        <v/>
      </c>
      <c r="M138" s="12" t="str">
        <f>IF('Företagets uppgifter'!$C$183=4,AVERAGE($B138:E138),"")</f>
        <v/>
      </c>
      <c r="N138" s="12" t="str">
        <f>IF('Företagets uppgifter'!$C$183=5,AVERAGE($B138:F138),"")</f>
        <v/>
      </c>
      <c r="O138" s="12" t="str">
        <f>IF('Företagets uppgifter'!$C$183=6,AVERAGE($B138:G138),"")</f>
        <v/>
      </c>
      <c r="P138" s="12" t="str">
        <f>IF('Företagets uppgifter'!$C$183&gt;6,AVERAGE($B138:H138),"")</f>
        <v/>
      </c>
      <c r="Q138">
        <f t="shared" si="39"/>
        <v>64.158000000000001</v>
      </c>
    </row>
    <row r="139" spans="1:17" ht="15" thickBot="1" x14ac:dyDescent="0.4">
      <c r="A139" s="1" t="s">
        <v>67</v>
      </c>
      <c r="B139" s="10">
        <f t="shared" si="41"/>
        <v>68.893714285714282</v>
      </c>
      <c r="C139" s="10">
        <f t="shared" si="41"/>
        <v>62.560685138539057</v>
      </c>
      <c r="D139" s="10">
        <f t="shared" si="41"/>
        <v>59.345599136379988</v>
      </c>
      <c r="E139" s="10">
        <f t="shared" si="41"/>
        <v>57.632997481108305</v>
      </c>
      <c r="F139" s="10">
        <f t="shared" si="41"/>
        <v>55.636161209067993</v>
      </c>
      <c r="G139" s="10">
        <f t="shared" si="41"/>
        <v>54.427625764663567</v>
      </c>
      <c r="H139" s="10">
        <f t="shared" si="41"/>
        <v>53.259745951781213</v>
      </c>
      <c r="J139" s="12">
        <f>IF('Företagets uppgifter'!$C$183&lt;2,B139,"")</f>
        <v>68.893714285714282</v>
      </c>
      <c r="K139" s="12" t="str">
        <f>IF('Företagets uppgifter'!$C$183=2,AVERAGE(B139:C139),"")</f>
        <v/>
      </c>
      <c r="L139" s="12" t="str">
        <f>IF('Företagets uppgifter'!$C$183=3,AVERAGE(B139:D139),"")</f>
        <v/>
      </c>
      <c r="M139" s="12" t="str">
        <f>IF('Företagets uppgifter'!$C$183=4,AVERAGE($B139:E139),"")</f>
        <v/>
      </c>
      <c r="N139" s="12" t="str">
        <f>IF('Företagets uppgifter'!$C$183=5,AVERAGE($B139:F139),"")</f>
        <v/>
      </c>
      <c r="O139" s="12" t="str">
        <f>IF('Företagets uppgifter'!$C$183=6,AVERAGE($B139:G139),"")</f>
        <v/>
      </c>
      <c r="P139" s="12" t="str">
        <f>IF('Företagets uppgifter'!$C$183&gt;6,AVERAGE($B139:H139),"")</f>
        <v/>
      </c>
      <c r="Q139" s="11">
        <f t="shared" si="39"/>
        <v>68.893714285714282</v>
      </c>
    </row>
  </sheetData>
  <sheetProtection algorithmName="SHA-512" hashValue="t6nFd8S0NKmbXlQk0uy0pptqZz8UF1RRGicKSavyDsNHFi+L2XL4syQ0sdMESHaa4wiocmjgKDIn0me27NJFbg==" saltValue="5l29I63/Wo3bRHjEr5uGgQ==" spinCount="100000" sheet="1" objects="1" scenarios="1"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Z4"/>
  <sheetViews>
    <sheetView workbookViewId="0">
      <selection activeCell="D4" sqref="D4"/>
    </sheetView>
  </sheetViews>
  <sheetFormatPr defaultRowHeight="12.5" x14ac:dyDescent="0.25"/>
  <cols>
    <col min="1" max="1" width="21.36328125" customWidth="1"/>
    <col min="2" max="2" width="18.36328125" customWidth="1"/>
    <col min="3" max="3" width="15.08984375" customWidth="1"/>
    <col min="4" max="4" width="9.6328125" customWidth="1"/>
    <col min="5" max="5" width="16" customWidth="1"/>
    <col min="6" max="12" width="12.36328125" customWidth="1"/>
    <col min="13" max="13" width="9.6328125" customWidth="1"/>
    <col min="14" max="14" width="16" customWidth="1"/>
    <col min="15" max="21" width="12.36328125" customWidth="1"/>
    <col min="22" max="22" width="9.6328125" customWidth="1"/>
    <col min="23" max="23" width="16" customWidth="1"/>
    <col min="24" max="30" width="12.36328125" customWidth="1"/>
    <col min="31" max="31" width="9.6328125" customWidth="1"/>
    <col min="32" max="32" width="16" customWidth="1"/>
    <col min="33" max="39" width="12.36328125" customWidth="1"/>
    <col min="40" max="40" width="9.6328125" customWidth="1"/>
    <col min="41" max="41" width="16" customWidth="1"/>
    <col min="42" max="48" width="12.36328125" customWidth="1"/>
    <col min="49" max="49" width="9.6328125" customWidth="1"/>
    <col min="50" max="50" width="16" customWidth="1"/>
    <col min="51" max="57" width="12.36328125" customWidth="1"/>
    <col min="58" max="58" width="9.6328125" customWidth="1"/>
    <col min="59" max="59" width="16" customWidth="1"/>
    <col min="60" max="66" width="12.36328125" customWidth="1"/>
    <col min="67" max="67" width="9.6328125" customWidth="1"/>
    <col min="68" max="68" width="16" customWidth="1"/>
    <col min="69" max="75" width="12.36328125" customWidth="1"/>
    <col min="76" max="76" width="9.6328125" customWidth="1"/>
    <col min="77" max="77" width="16" customWidth="1"/>
    <col min="78" max="84" width="12.36328125" customWidth="1"/>
    <col min="85" max="85" width="9.6328125" customWidth="1"/>
    <col min="86" max="86" width="16" customWidth="1"/>
    <col min="87" max="93" width="12.36328125" customWidth="1"/>
    <col min="94" max="94" width="9.6328125" customWidth="1"/>
    <col min="95" max="95" width="16" customWidth="1"/>
    <col min="96" max="102" width="12.36328125" customWidth="1"/>
    <col min="103" max="103" width="9.6328125" customWidth="1"/>
    <col min="104" max="104" width="16" customWidth="1"/>
    <col min="105" max="111" width="12.36328125" customWidth="1"/>
    <col min="112" max="112" width="9.6328125" customWidth="1"/>
    <col min="113" max="113" width="16" customWidth="1"/>
    <col min="114" max="120" width="12.36328125" customWidth="1"/>
    <col min="121" max="121" width="9.6328125" customWidth="1"/>
    <col min="122" max="122" width="16" customWidth="1"/>
    <col min="123" max="129" width="12.36328125" customWidth="1"/>
    <col min="130" max="130" width="32.36328125" customWidth="1"/>
  </cols>
  <sheetData>
    <row r="1" spans="1:130" ht="18" x14ac:dyDescent="0.4">
      <c r="A1" s="35" t="s">
        <v>58</v>
      </c>
    </row>
    <row r="2" spans="1:130" ht="64.5" customHeight="1" x14ac:dyDescent="0.35">
      <c r="A2" s="28"/>
      <c r="B2" s="28"/>
      <c r="C2" s="28"/>
      <c r="D2" s="57" t="s">
        <v>10</v>
      </c>
      <c r="E2" s="58"/>
      <c r="F2" s="58"/>
      <c r="G2" s="58"/>
      <c r="H2" s="58"/>
      <c r="I2" s="58"/>
      <c r="J2" s="58"/>
      <c r="K2" s="58"/>
      <c r="L2" s="58"/>
      <c r="M2" s="57" t="s">
        <v>80</v>
      </c>
      <c r="N2" s="58"/>
      <c r="O2" s="58"/>
      <c r="P2" s="58"/>
      <c r="Q2" s="58"/>
      <c r="R2" s="58"/>
      <c r="S2" s="58"/>
      <c r="T2" s="58"/>
      <c r="U2" s="58"/>
      <c r="V2" s="57" t="s">
        <v>33</v>
      </c>
      <c r="W2" s="58"/>
      <c r="X2" s="58"/>
      <c r="Y2" s="58"/>
      <c r="Z2" s="58"/>
      <c r="AA2" s="58"/>
      <c r="AB2" s="58"/>
      <c r="AC2" s="58"/>
      <c r="AD2" s="58"/>
      <c r="AE2" s="57" t="s">
        <v>35</v>
      </c>
      <c r="AF2" s="58"/>
      <c r="AG2" s="58"/>
      <c r="AH2" s="58"/>
      <c r="AI2" s="58"/>
      <c r="AJ2" s="58"/>
      <c r="AK2" s="58"/>
      <c r="AL2" s="58"/>
      <c r="AM2" s="58"/>
      <c r="AN2" s="57" t="s">
        <v>37</v>
      </c>
      <c r="AO2" s="58"/>
      <c r="AP2" s="58"/>
      <c r="AQ2" s="58"/>
      <c r="AR2" s="58"/>
      <c r="AS2" s="58"/>
      <c r="AT2" s="58"/>
      <c r="AU2" s="58"/>
      <c r="AV2" s="58"/>
      <c r="AW2" s="57" t="s">
        <v>39</v>
      </c>
      <c r="AX2" s="58"/>
      <c r="AY2" s="58"/>
      <c r="AZ2" s="58"/>
      <c r="BA2" s="58"/>
      <c r="BB2" s="58"/>
      <c r="BC2" s="58"/>
      <c r="BD2" s="58"/>
      <c r="BE2" s="58"/>
      <c r="BF2" s="57" t="s">
        <v>72</v>
      </c>
      <c r="BG2" s="58"/>
      <c r="BH2" s="58"/>
      <c r="BI2" s="58"/>
      <c r="BJ2" s="58"/>
      <c r="BK2" s="58"/>
      <c r="BL2" s="58"/>
      <c r="BM2" s="58"/>
      <c r="BN2" s="58"/>
      <c r="BO2" s="57" t="s">
        <v>73</v>
      </c>
      <c r="BP2" s="58"/>
      <c r="BQ2" s="58"/>
      <c r="BR2" s="58"/>
      <c r="BS2" s="58"/>
      <c r="BT2" s="58"/>
      <c r="BU2" s="58"/>
      <c r="BV2" s="58"/>
      <c r="BW2" s="58"/>
      <c r="BX2" s="57" t="s">
        <v>74</v>
      </c>
      <c r="BY2" s="58"/>
      <c r="BZ2" s="58"/>
      <c r="CA2" s="58"/>
      <c r="CB2" s="58"/>
      <c r="CC2" s="58"/>
      <c r="CD2" s="58"/>
      <c r="CE2" s="58"/>
      <c r="CF2" s="58"/>
      <c r="CG2" s="57" t="s">
        <v>75</v>
      </c>
      <c r="CH2" s="58"/>
      <c r="CI2" s="58"/>
      <c r="CJ2" s="58"/>
      <c r="CK2" s="58"/>
      <c r="CL2" s="58"/>
      <c r="CM2" s="58"/>
      <c r="CN2" s="58"/>
      <c r="CO2" s="58"/>
      <c r="CP2" s="57" t="s">
        <v>76</v>
      </c>
      <c r="CQ2" s="58"/>
      <c r="CR2" s="58"/>
      <c r="CS2" s="58"/>
      <c r="CT2" s="58"/>
      <c r="CU2" s="58"/>
      <c r="CV2" s="58"/>
      <c r="CW2" s="58"/>
      <c r="CX2" s="58"/>
      <c r="CY2" s="57" t="s">
        <v>77</v>
      </c>
      <c r="CZ2" s="58"/>
      <c r="DA2" s="58"/>
      <c r="DB2" s="58"/>
      <c r="DC2" s="58"/>
      <c r="DD2" s="58"/>
      <c r="DE2" s="58"/>
      <c r="DF2" s="58"/>
      <c r="DG2" s="58"/>
      <c r="DH2" s="57" t="s">
        <v>78</v>
      </c>
      <c r="DI2" s="58"/>
      <c r="DJ2" s="58"/>
      <c r="DK2" s="58"/>
      <c r="DL2" s="58"/>
      <c r="DM2" s="58"/>
      <c r="DN2" s="58"/>
      <c r="DO2" s="58"/>
      <c r="DP2" s="58"/>
      <c r="DQ2" s="57" t="s">
        <v>79</v>
      </c>
      <c r="DR2" s="58"/>
      <c r="DS2" s="58"/>
      <c r="DT2" s="58"/>
      <c r="DU2" s="58"/>
      <c r="DV2" s="58"/>
      <c r="DW2" s="58"/>
      <c r="DX2" s="58"/>
      <c r="DY2" s="58"/>
      <c r="DZ2" s="29"/>
    </row>
    <row r="3" spans="1:130" ht="63.5" x14ac:dyDescent="0.35">
      <c r="A3" s="21" t="s">
        <v>2</v>
      </c>
      <c r="B3" s="21" t="s">
        <v>5</v>
      </c>
      <c r="C3" s="21" t="s">
        <v>7</v>
      </c>
      <c r="D3" s="32" t="s">
        <v>81</v>
      </c>
      <c r="E3" s="21" t="s">
        <v>15</v>
      </c>
      <c r="F3" s="22" t="s">
        <v>16</v>
      </c>
      <c r="G3" s="22" t="s">
        <v>17</v>
      </c>
      <c r="H3" s="22" t="s">
        <v>82</v>
      </c>
      <c r="I3" s="22" t="s">
        <v>83</v>
      </c>
      <c r="J3" s="22" t="s">
        <v>23</v>
      </c>
      <c r="K3" s="22" t="s">
        <v>26</v>
      </c>
      <c r="L3" s="23" t="s">
        <v>30</v>
      </c>
      <c r="M3" s="32" t="s">
        <v>81</v>
      </c>
      <c r="N3" s="21" t="s">
        <v>15</v>
      </c>
      <c r="O3" s="22" t="s">
        <v>16</v>
      </c>
      <c r="P3" s="22" t="s">
        <v>17</v>
      </c>
      <c r="Q3" s="22" t="s">
        <v>82</v>
      </c>
      <c r="R3" s="22" t="s">
        <v>83</v>
      </c>
      <c r="S3" s="22" t="s">
        <v>23</v>
      </c>
      <c r="T3" s="22" t="s">
        <v>26</v>
      </c>
      <c r="U3" s="23" t="s">
        <v>30</v>
      </c>
      <c r="V3" s="32" t="s">
        <v>81</v>
      </c>
      <c r="W3" s="21" t="s">
        <v>15</v>
      </c>
      <c r="X3" s="22" t="s">
        <v>16</v>
      </c>
      <c r="Y3" s="22" t="s">
        <v>17</v>
      </c>
      <c r="Z3" s="22" t="s">
        <v>82</v>
      </c>
      <c r="AA3" s="22" t="s">
        <v>83</v>
      </c>
      <c r="AB3" s="22" t="s">
        <v>23</v>
      </c>
      <c r="AC3" s="22" t="s">
        <v>26</v>
      </c>
      <c r="AD3" s="23" t="s">
        <v>30</v>
      </c>
      <c r="AE3" s="32" t="s">
        <v>81</v>
      </c>
      <c r="AF3" s="21" t="s">
        <v>15</v>
      </c>
      <c r="AG3" s="22" t="s">
        <v>16</v>
      </c>
      <c r="AH3" s="22" t="s">
        <v>17</v>
      </c>
      <c r="AI3" s="22" t="s">
        <v>82</v>
      </c>
      <c r="AJ3" s="22" t="s">
        <v>83</v>
      </c>
      <c r="AK3" s="22" t="s">
        <v>23</v>
      </c>
      <c r="AL3" s="22" t="s">
        <v>26</v>
      </c>
      <c r="AM3" s="23" t="s">
        <v>30</v>
      </c>
      <c r="AN3" s="32" t="s">
        <v>81</v>
      </c>
      <c r="AO3" s="21" t="s">
        <v>15</v>
      </c>
      <c r="AP3" s="22" t="s">
        <v>16</v>
      </c>
      <c r="AQ3" s="22" t="s">
        <v>17</v>
      </c>
      <c r="AR3" s="22" t="s">
        <v>82</v>
      </c>
      <c r="AS3" s="22" t="s">
        <v>83</v>
      </c>
      <c r="AT3" s="22" t="s">
        <v>23</v>
      </c>
      <c r="AU3" s="22" t="s">
        <v>26</v>
      </c>
      <c r="AV3" s="23" t="s">
        <v>30</v>
      </c>
      <c r="AW3" s="32" t="s">
        <v>81</v>
      </c>
      <c r="AX3" s="21" t="s">
        <v>15</v>
      </c>
      <c r="AY3" s="22" t="s">
        <v>16</v>
      </c>
      <c r="AZ3" s="22" t="s">
        <v>17</v>
      </c>
      <c r="BA3" s="22" t="s">
        <v>82</v>
      </c>
      <c r="BB3" s="22" t="s">
        <v>83</v>
      </c>
      <c r="BC3" s="22" t="s">
        <v>23</v>
      </c>
      <c r="BD3" s="22" t="s">
        <v>26</v>
      </c>
      <c r="BE3" s="23" t="s">
        <v>30</v>
      </c>
      <c r="BF3" s="32" t="s">
        <v>81</v>
      </c>
      <c r="BG3" s="21" t="s">
        <v>15</v>
      </c>
      <c r="BH3" s="22" t="s">
        <v>16</v>
      </c>
      <c r="BI3" s="22" t="s">
        <v>17</v>
      </c>
      <c r="BJ3" s="22" t="s">
        <v>82</v>
      </c>
      <c r="BK3" s="22" t="s">
        <v>83</v>
      </c>
      <c r="BL3" s="22" t="s">
        <v>23</v>
      </c>
      <c r="BM3" s="22" t="s">
        <v>26</v>
      </c>
      <c r="BN3" s="23" t="s">
        <v>30</v>
      </c>
      <c r="BO3" s="32" t="s">
        <v>81</v>
      </c>
      <c r="BP3" s="21" t="s">
        <v>15</v>
      </c>
      <c r="BQ3" s="22" t="s">
        <v>16</v>
      </c>
      <c r="BR3" s="22" t="s">
        <v>17</v>
      </c>
      <c r="BS3" s="22" t="s">
        <v>82</v>
      </c>
      <c r="BT3" s="22" t="s">
        <v>83</v>
      </c>
      <c r="BU3" s="22" t="s">
        <v>23</v>
      </c>
      <c r="BV3" s="22" t="s">
        <v>26</v>
      </c>
      <c r="BW3" s="23" t="s">
        <v>30</v>
      </c>
      <c r="BX3" s="32" t="s">
        <v>81</v>
      </c>
      <c r="BY3" s="21" t="s">
        <v>15</v>
      </c>
      <c r="BZ3" s="22" t="s">
        <v>16</v>
      </c>
      <c r="CA3" s="22" t="s">
        <v>17</v>
      </c>
      <c r="CB3" s="22" t="s">
        <v>82</v>
      </c>
      <c r="CC3" s="22" t="s">
        <v>83</v>
      </c>
      <c r="CD3" s="22" t="s">
        <v>23</v>
      </c>
      <c r="CE3" s="22" t="s">
        <v>26</v>
      </c>
      <c r="CF3" s="23" t="s">
        <v>30</v>
      </c>
      <c r="CG3" s="32" t="s">
        <v>81</v>
      </c>
      <c r="CH3" s="21" t="s">
        <v>15</v>
      </c>
      <c r="CI3" s="22" t="s">
        <v>16</v>
      </c>
      <c r="CJ3" s="22" t="s">
        <v>17</v>
      </c>
      <c r="CK3" s="22" t="s">
        <v>82</v>
      </c>
      <c r="CL3" s="22" t="s">
        <v>83</v>
      </c>
      <c r="CM3" s="22" t="s">
        <v>23</v>
      </c>
      <c r="CN3" s="22" t="s">
        <v>26</v>
      </c>
      <c r="CO3" s="23" t="s">
        <v>30</v>
      </c>
      <c r="CP3" s="32" t="s">
        <v>81</v>
      </c>
      <c r="CQ3" s="21" t="s">
        <v>15</v>
      </c>
      <c r="CR3" s="22" t="s">
        <v>16</v>
      </c>
      <c r="CS3" s="22" t="s">
        <v>17</v>
      </c>
      <c r="CT3" s="22" t="s">
        <v>82</v>
      </c>
      <c r="CU3" s="22" t="s">
        <v>83</v>
      </c>
      <c r="CV3" s="22" t="s">
        <v>23</v>
      </c>
      <c r="CW3" s="22" t="s">
        <v>26</v>
      </c>
      <c r="CX3" s="23" t="s">
        <v>30</v>
      </c>
      <c r="CY3" s="32" t="s">
        <v>81</v>
      </c>
      <c r="CZ3" s="21" t="s">
        <v>15</v>
      </c>
      <c r="DA3" s="22" t="s">
        <v>16</v>
      </c>
      <c r="DB3" s="22" t="s">
        <v>17</v>
      </c>
      <c r="DC3" s="22" t="s">
        <v>82</v>
      </c>
      <c r="DD3" s="22" t="s">
        <v>83</v>
      </c>
      <c r="DE3" s="22" t="s">
        <v>23</v>
      </c>
      <c r="DF3" s="22" t="s">
        <v>26</v>
      </c>
      <c r="DG3" s="23" t="s">
        <v>30</v>
      </c>
      <c r="DH3" s="32" t="s">
        <v>81</v>
      </c>
      <c r="DI3" s="21" t="s">
        <v>15</v>
      </c>
      <c r="DJ3" s="22" t="s">
        <v>16</v>
      </c>
      <c r="DK3" s="22" t="s">
        <v>17</v>
      </c>
      <c r="DL3" s="22" t="s">
        <v>82</v>
      </c>
      <c r="DM3" s="22" t="s">
        <v>83</v>
      </c>
      <c r="DN3" s="22" t="s">
        <v>23</v>
      </c>
      <c r="DO3" s="22" t="s">
        <v>26</v>
      </c>
      <c r="DP3" s="31" t="s">
        <v>30</v>
      </c>
      <c r="DQ3" s="32" t="s">
        <v>81</v>
      </c>
      <c r="DR3" s="21" t="s">
        <v>15</v>
      </c>
      <c r="DS3" s="22" t="s">
        <v>16</v>
      </c>
      <c r="DT3" s="22" t="s">
        <v>17</v>
      </c>
      <c r="DU3" s="22" t="s">
        <v>82</v>
      </c>
      <c r="DV3" s="22" t="s">
        <v>83</v>
      </c>
      <c r="DW3" s="22" t="s">
        <v>23</v>
      </c>
      <c r="DX3" s="22" t="s">
        <v>26</v>
      </c>
      <c r="DY3" s="23" t="s">
        <v>30</v>
      </c>
      <c r="DZ3" s="30" t="s">
        <v>57</v>
      </c>
    </row>
    <row r="4" spans="1:130" x14ac:dyDescent="0.25">
      <c r="A4" s="33" t="str">
        <f>'Företagets uppgifter'!$C$7</f>
        <v>Elnätsföretag AB</v>
      </c>
      <c r="B4" s="26" t="str">
        <f>'Företagets uppgifter'!$C$8</f>
        <v>REL00xxx</v>
      </c>
      <c r="C4" s="34" t="str">
        <f>'Företagets uppgifter'!$C$9</f>
        <v>Prisområde 1</v>
      </c>
      <c r="D4" s="33">
        <f>'Företagets uppgifter'!$C$13</f>
        <v>0</v>
      </c>
      <c r="E4" s="25">
        <f>'Företagets uppgifter'!$C$14</f>
        <v>0</v>
      </c>
      <c r="F4" s="26">
        <f>'Företagets uppgifter'!$C$15</f>
        <v>0</v>
      </c>
      <c r="G4" s="26">
        <f>'Företagets uppgifter'!$C$16</f>
        <v>0</v>
      </c>
      <c r="H4" s="26">
        <f>'Företagets uppgifter'!C17</f>
        <v>0</v>
      </c>
      <c r="I4" s="27">
        <f>'Företagets uppgifter'!C18</f>
        <v>0</v>
      </c>
      <c r="J4" s="27">
        <f>'Företagets uppgifter'!$C$19</f>
        <v>0</v>
      </c>
      <c r="K4" s="27">
        <f>'Företagets uppgifter'!$C$20</f>
        <v>0</v>
      </c>
      <c r="L4" s="26">
        <f>'Företagets uppgifter'!$C$22</f>
        <v>0</v>
      </c>
      <c r="M4" s="33">
        <f>'Företagets uppgifter'!$C$26</f>
        <v>0</v>
      </c>
      <c r="N4" s="25">
        <f>'Företagets uppgifter'!$C$27</f>
        <v>0</v>
      </c>
      <c r="O4" s="26">
        <f>'Företagets uppgifter'!$C$28</f>
        <v>0</v>
      </c>
      <c r="P4" s="26">
        <f>'Företagets uppgifter'!C29</f>
        <v>0</v>
      </c>
      <c r="Q4" s="26">
        <f>'Företagets uppgifter'!C30</f>
        <v>0</v>
      </c>
      <c r="R4" s="27">
        <f>'Företagets uppgifter'!C31</f>
        <v>0</v>
      </c>
      <c r="S4" s="27">
        <f>'Företagets uppgifter'!$C$32</f>
        <v>0</v>
      </c>
      <c r="T4" s="27">
        <f>'Företagets uppgifter'!$C$33</f>
        <v>0</v>
      </c>
      <c r="U4" s="26">
        <f>'Företagets uppgifter'!$C$35</f>
        <v>0</v>
      </c>
      <c r="V4" s="33">
        <f>'Företagets uppgifter'!$C$39</f>
        <v>0</v>
      </c>
      <c r="W4" s="25">
        <f>'Företagets uppgifter'!$C$40</f>
        <v>0</v>
      </c>
      <c r="X4" s="26">
        <f>'Företagets uppgifter'!$C$41</f>
        <v>0</v>
      </c>
      <c r="Y4" s="26">
        <f>'Företagets uppgifter'!$C$42</f>
        <v>0</v>
      </c>
      <c r="Z4" s="26">
        <f>'Företagets uppgifter'!C43</f>
        <v>0</v>
      </c>
      <c r="AA4" s="27">
        <f>'Företagets uppgifter'!C44</f>
        <v>0</v>
      </c>
      <c r="AB4" s="27">
        <f>'Företagets uppgifter'!$C$45</f>
        <v>0</v>
      </c>
      <c r="AC4" s="27">
        <f>'Företagets uppgifter'!$C$46</f>
        <v>0</v>
      </c>
      <c r="AD4" s="26">
        <f>'Företagets uppgifter'!$C$48</f>
        <v>0</v>
      </c>
      <c r="AE4" s="33">
        <f>'Företagets uppgifter'!$C$52</f>
        <v>0</v>
      </c>
      <c r="AF4" s="25">
        <f>'Företagets uppgifter'!$C$53</f>
        <v>0</v>
      </c>
      <c r="AG4" s="26">
        <f>'Företagets uppgifter'!$C$54</f>
        <v>0</v>
      </c>
      <c r="AH4" s="26">
        <f>'Företagets uppgifter'!$C$55</f>
        <v>0</v>
      </c>
      <c r="AI4" s="26">
        <f>'Företagets uppgifter'!C56</f>
        <v>0</v>
      </c>
      <c r="AJ4" s="27">
        <f>'Företagets uppgifter'!C57</f>
        <v>0</v>
      </c>
      <c r="AK4" s="27">
        <f>'Företagets uppgifter'!$C$58</f>
        <v>0</v>
      </c>
      <c r="AL4" s="27">
        <f>'Företagets uppgifter'!$C$59</f>
        <v>0</v>
      </c>
      <c r="AM4" s="26">
        <f>'Företagets uppgifter'!$C$61</f>
        <v>0</v>
      </c>
      <c r="AN4" s="33" t="str">
        <f>'Företagets uppgifter'!$C$65</f>
        <v xml:space="preserve"> </v>
      </c>
      <c r="AO4" s="25">
        <f>'Företagets uppgifter'!$C$66</f>
        <v>0</v>
      </c>
      <c r="AP4" s="26">
        <f>'Företagets uppgifter'!$C$67</f>
        <v>0</v>
      </c>
      <c r="AQ4" s="26">
        <f>'Företagets uppgifter'!$C$68</f>
        <v>0</v>
      </c>
      <c r="AR4" s="26">
        <f>'Företagets uppgifter'!C69</f>
        <v>0</v>
      </c>
      <c r="AS4" s="27">
        <f>'Företagets uppgifter'!C70</f>
        <v>0</v>
      </c>
      <c r="AT4" s="27">
        <f>'Företagets uppgifter'!$C$71</f>
        <v>0</v>
      </c>
      <c r="AU4" s="27">
        <f>'Företagets uppgifter'!$C$72</f>
        <v>0</v>
      </c>
      <c r="AV4" s="26">
        <f>'Företagets uppgifter'!$C$74</f>
        <v>0</v>
      </c>
      <c r="AW4" s="33" t="str">
        <f>'Företagets uppgifter'!$C$78</f>
        <v xml:space="preserve"> </v>
      </c>
      <c r="AX4" s="25">
        <f>'Företagets uppgifter'!$C$79</f>
        <v>0</v>
      </c>
      <c r="AY4" s="26">
        <f>'Företagets uppgifter'!$C$80</f>
        <v>0</v>
      </c>
      <c r="AZ4" s="26">
        <f>'Företagets uppgifter'!$C$81</f>
        <v>0</v>
      </c>
      <c r="BA4" s="26">
        <f>'Företagets uppgifter'!C82</f>
        <v>0</v>
      </c>
      <c r="BB4" s="27">
        <f>'Företagets uppgifter'!C83</f>
        <v>0</v>
      </c>
      <c r="BC4" s="27">
        <f>'Företagets uppgifter'!$C$84</f>
        <v>0</v>
      </c>
      <c r="BD4" s="27">
        <f>'Företagets uppgifter'!$C$85</f>
        <v>0</v>
      </c>
      <c r="BE4" s="26">
        <f>'Företagets uppgifter'!$C$87</f>
        <v>0</v>
      </c>
      <c r="BF4" s="33" t="str">
        <f>'Företagets uppgifter'!$C$91</f>
        <v xml:space="preserve"> </v>
      </c>
      <c r="BG4" s="25">
        <f>'Företagets uppgifter'!$C$92</f>
        <v>0</v>
      </c>
      <c r="BH4" s="26">
        <f>'Företagets uppgifter'!$C$93</f>
        <v>0</v>
      </c>
      <c r="BI4" s="26">
        <f>'Företagets uppgifter'!$C$94</f>
        <v>0</v>
      </c>
      <c r="BJ4" s="26">
        <f>'Företagets uppgifter'!C95</f>
        <v>0</v>
      </c>
      <c r="BK4" s="27">
        <f>'Företagets uppgifter'!C96</f>
        <v>0</v>
      </c>
      <c r="BL4" s="27">
        <f>'Företagets uppgifter'!$C$97</f>
        <v>0</v>
      </c>
      <c r="BM4" s="27">
        <f>'Företagets uppgifter'!$C$98</f>
        <v>0</v>
      </c>
      <c r="BN4" s="26">
        <f>'Företagets uppgifter'!$C$100</f>
        <v>0</v>
      </c>
      <c r="BO4" s="33" t="str">
        <f>'Företagets uppgifter'!$C$104</f>
        <v xml:space="preserve"> </v>
      </c>
      <c r="BP4" s="25">
        <f>'Företagets uppgifter'!$C$105</f>
        <v>0</v>
      </c>
      <c r="BQ4" s="26">
        <f>'Företagets uppgifter'!$C$106</f>
        <v>0</v>
      </c>
      <c r="BR4" s="26">
        <f>'Företagets uppgifter'!$C$107</f>
        <v>0</v>
      </c>
      <c r="BS4" s="26">
        <f>'Företagets uppgifter'!C108</f>
        <v>0</v>
      </c>
      <c r="BT4" s="27">
        <f>'Företagets uppgifter'!C109</f>
        <v>0</v>
      </c>
      <c r="BU4" s="27">
        <f>'Företagets uppgifter'!$C$110</f>
        <v>0</v>
      </c>
      <c r="BV4" s="27">
        <f>'Företagets uppgifter'!$C$111</f>
        <v>0</v>
      </c>
      <c r="BW4" s="26">
        <f>'Företagets uppgifter'!$C$113</f>
        <v>0</v>
      </c>
      <c r="BX4" s="33" t="str">
        <f>'Företagets uppgifter'!$C$117</f>
        <v xml:space="preserve"> </v>
      </c>
      <c r="BY4" s="25">
        <f>'Företagets uppgifter'!$C$118</f>
        <v>0</v>
      </c>
      <c r="BZ4" s="26">
        <f>'Företagets uppgifter'!$C$119</f>
        <v>0</v>
      </c>
      <c r="CA4" s="26">
        <f>'Företagets uppgifter'!$C$120</f>
        <v>0</v>
      </c>
      <c r="CB4" s="26">
        <f>'Företagets uppgifter'!C121</f>
        <v>0</v>
      </c>
      <c r="CC4" s="27">
        <f>'Företagets uppgifter'!C122</f>
        <v>0</v>
      </c>
      <c r="CD4" s="27">
        <f>'Företagets uppgifter'!$C$123</f>
        <v>0</v>
      </c>
      <c r="CE4" s="27">
        <f>'Företagets uppgifter'!$C$124</f>
        <v>0</v>
      </c>
      <c r="CF4" s="26">
        <f>'Företagets uppgifter'!$C$126</f>
        <v>0</v>
      </c>
      <c r="CG4" s="33" t="str">
        <f>'Företagets uppgifter'!$C$130</f>
        <v xml:space="preserve"> </v>
      </c>
      <c r="CH4" s="25">
        <f>'Företagets uppgifter'!$C$131</f>
        <v>0</v>
      </c>
      <c r="CI4" s="26">
        <f>'Företagets uppgifter'!$C$132</f>
        <v>0</v>
      </c>
      <c r="CJ4" s="26">
        <f>'Företagets uppgifter'!$C$133</f>
        <v>0</v>
      </c>
      <c r="CK4" s="26">
        <f>'Företagets uppgifter'!C134</f>
        <v>0</v>
      </c>
      <c r="CL4" s="27">
        <f>'Företagets uppgifter'!C135</f>
        <v>0</v>
      </c>
      <c r="CM4" s="27">
        <f>'Företagets uppgifter'!$C$136</f>
        <v>0</v>
      </c>
      <c r="CN4" s="27">
        <f>'Företagets uppgifter'!$C$137</f>
        <v>0</v>
      </c>
      <c r="CO4" s="26">
        <f>'Företagets uppgifter'!$C$139</f>
        <v>0</v>
      </c>
      <c r="CP4" s="33" t="str">
        <f>'Företagets uppgifter'!$C$143</f>
        <v xml:space="preserve"> </v>
      </c>
      <c r="CQ4" s="25">
        <f>'Företagets uppgifter'!$C$144</f>
        <v>0</v>
      </c>
      <c r="CR4" s="26">
        <f>'Företagets uppgifter'!$C$145</f>
        <v>0</v>
      </c>
      <c r="CS4" s="26">
        <f>'Företagets uppgifter'!$C$146</f>
        <v>0</v>
      </c>
      <c r="CT4" s="26">
        <f>'Företagets uppgifter'!C147</f>
        <v>0</v>
      </c>
      <c r="CU4" s="27">
        <f>'Företagets uppgifter'!C148</f>
        <v>0</v>
      </c>
      <c r="CV4" s="27">
        <f>'Företagets uppgifter'!$C$149</f>
        <v>0</v>
      </c>
      <c r="CW4" s="27">
        <f>'Företagets uppgifter'!$C$150</f>
        <v>0</v>
      </c>
      <c r="CX4" s="26">
        <f>'Företagets uppgifter'!$C$152</f>
        <v>0</v>
      </c>
      <c r="CY4" s="33" t="str">
        <f>'Företagets uppgifter'!$C$156</f>
        <v xml:space="preserve"> </v>
      </c>
      <c r="CZ4" s="25">
        <f>'Företagets uppgifter'!$C$157</f>
        <v>0</v>
      </c>
      <c r="DA4" s="26">
        <f>'Företagets uppgifter'!$C$158</f>
        <v>0</v>
      </c>
      <c r="DB4" s="26">
        <f>'Företagets uppgifter'!$C$159</f>
        <v>0</v>
      </c>
      <c r="DC4" s="26">
        <f>'Företagets uppgifter'!C160</f>
        <v>0</v>
      </c>
      <c r="DD4" s="27">
        <f>'Företagets uppgifter'!C161</f>
        <v>0</v>
      </c>
      <c r="DE4" s="27">
        <f>'Företagets uppgifter'!$C$162</f>
        <v>0</v>
      </c>
      <c r="DF4" s="27">
        <f>'Företagets uppgifter'!$C$163</f>
        <v>0</v>
      </c>
      <c r="DG4" s="26">
        <f>'Företagets uppgifter'!$C$165</f>
        <v>0</v>
      </c>
      <c r="DH4" s="33">
        <f>'Företagets uppgifter'!$C$169</f>
        <v>0</v>
      </c>
      <c r="DI4" s="25">
        <f>'Företagets uppgifter'!$C$170</f>
        <v>0</v>
      </c>
      <c r="DJ4" s="26">
        <f>'Företagets uppgifter'!$C$171</f>
        <v>0</v>
      </c>
      <c r="DK4" s="26">
        <f>'Företagets uppgifter'!$C$172</f>
        <v>0</v>
      </c>
      <c r="DL4" s="26">
        <f>'Företagets uppgifter'!C173</f>
        <v>0</v>
      </c>
      <c r="DM4" s="27">
        <f>'Företagets uppgifter'!C174</f>
        <v>0</v>
      </c>
      <c r="DN4" s="27">
        <f>'Företagets uppgifter'!$C$175</f>
        <v>0</v>
      </c>
      <c r="DO4" s="27">
        <f>'Företagets uppgifter'!$C$176</f>
        <v>0</v>
      </c>
      <c r="DP4" s="26">
        <f>'Företagets uppgifter'!$C$178</f>
        <v>0</v>
      </c>
      <c r="DQ4" s="33" t="str">
        <f>'Företagets uppgifter'!$C$182</f>
        <v xml:space="preserve"> </v>
      </c>
      <c r="DR4" s="25">
        <f>'Företagets uppgifter'!$C$183</f>
        <v>0</v>
      </c>
      <c r="DS4" s="26">
        <f>'Företagets uppgifter'!$C$184</f>
        <v>0</v>
      </c>
      <c r="DT4" s="26">
        <f>'Företagets uppgifter'!$C$185</f>
        <v>0</v>
      </c>
      <c r="DU4" s="26">
        <f>'Företagets uppgifter'!C186</f>
        <v>0</v>
      </c>
      <c r="DV4" s="27">
        <f>'Företagets uppgifter'!C187</f>
        <v>0</v>
      </c>
      <c r="DW4" s="27">
        <f>'Företagets uppgifter'!$C$188</f>
        <v>0</v>
      </c>
      <c r="DX4" s="27">
        <f>'Företagets uppgifter'!$C$189</f>
        <v>0</v>
      </c>
      <c r="DY4" s="26">
        <f>'Företagets uppgifter'!$C$191</f>
        <v>0</v>
      </c>
      <c r="DZ4" s="24">
        <f>'Företagets uppgifter'!$B$195</f>
        <v>0</v>
      </c>
    </row>
  </sheetData>
  <sheetProtection algorithmName="SHA-512" hashValue="gAyVihFqGQ0/1lujQfUCcffDLthRAo4J5tPW1bMd+uIcYUsdksVC/lsmfp+TlEj0Awoy3ofE7VCj7GhiTXHuxg==" saltValue="4Kj+VQMLtKIvAPwtrV4s5Q==" spinCount="100000" sheet="1" objects="1" scenarios="1"/>
  <mergeCells count="14">
    <mergeCell ref="DH2:DP2"/>
    <mergeCell ref="DQ2:DY2"/>
    <mergeCell ref="BF2:BN2"/>
    <mergeCell ref="BO2:BW2"/>
    <mergeCell ref="BX2:CF2"/>
    <mergeCell ref="CG2:CO2"/>
    <mergeCell ref="CP2:CX2"/>
    <mergeCell ref="CY2:DG2"/>
    <mergeCell ref="AW2:BE2"/>
    <mergeCell ref="D2:L2"/>
    <mergeCell ref="M2:U2"/>
    <mergeCell ref="V2:AD2"/>
    <mergeCell ref="AE2:AM2"/>
    <mergeCell ref="AN2:AV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43f853fd6c44b6e97892eb2530eb55f xmlns="1bf8a7d8-cf9c-4e06-a4d5-40ff97153f06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3.1.2 Tariffer</TermName>
          <TermId xmlns="http://schemas.microsoft.com/office/infopath/2007/PartnerControls">9061b5ed-65db-46bf-9934-1ab046143fa9</TermId>
        </TermInfo>
      </Terms>
    </e43f853fd6c44b6e97892eb2530eb55f>
    <Bransch xmlns="1bf8a7d8-cf9c-4e06-a4d5-40ff97153f06">El</Bransch>
    <TaxCatchAll xmlns="1bf8a7d8-cf9c-4e06-a4d5-40ff97153f06">
      <Value>2</Value>
      <Value>9</Value>
    </TaxCatchAll>
    <Dokumenttyp_inrapp xmlns="93b5ccb5-4e50-4c62-bb18-fc3c718c4403">Mall</Dokumenttyp_inrapp>
    <Sommarjobbare xmlns="93b5ccb5-4e50-4c62-bb18-fc3c718c4403">Nej</Sommarjobbare>
    <Ämnesområde xmlns="93b5ccb5-4e50-4c62-bb18-fc3c718c4403">Tariffrapporter</Ämnesområde>
    <Kategori_inrapp xmlns="93b5ccb5-4e50-4c62-bb18-fc3c718c4403">Mallar</Kategori_inrapp>
    <Handlingsrubrik_inrapp xmlns="93b5ccb5-4e50-4c62-bb18-fc3c718c4403">Effekttariff</Handlingsrubrik_inrapp>
    <År_x002f_Period xmlns="93b5ccb5-4e50-4c62-bb18-fc3c718c4403">2024</År_x002f_Perio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i NR Inrapportering" ma:contentTypeID="0x010100913C0C3C9DA6D54988D0EC6CE25DC9FA00DCEEA1F10D26114CB5E0D3D266755559" ma:contentTypeVersion="9" ma:contentTypeDescription="" ma:contentTypeScope="" ma:versionID="e50883313e147dbdefa65009bcc4119e">
  <xsd:schema xmlns:xsd="http://www.w3.org/2001/XMLSchema" xmlns:xs="http://www.w3.org/2001/XMLSchema" xmlns:p="http://schemas.microsoft.com/office/2006/metadata/properties" xmlns:ns1="93b5ccb5-4e50-4c62-bb18-fc3c718c4403" xmlns:ns3="1bf8a7d8-cf9c-4e06-a4d5-40ff97153f06" xmlns:ns4="133519cf-a5fb-4460-a4bc-115f6d08c0ca" targetNamespace="http://schemas.microsoft.com/office/2006/metadata/properties" ma:root="true" ma:fieldsID="0537a12e19c53baa75e56730ba16a301" ns1:_="" ns3:_="" ns4:_="">
    <xsd:import namespace="93b5ccb5-4e50-4c62-bb18-fc3c718c4403"/>
    <xsd:import namespace="1bf8a7d8-cf9c-4e06-a4d5-40ff97153f06"/>
    <xsd:import namespace="133519cf-a5fb-4460-a4bc-115f6d08c0ca"/>
    <xsd:element name="properties">
      <xsd:complexType>
        <xsd:sequence>
          <xsd:element name="documentManagement">
            <xsd:complexType>
              <xsd:all>
                <xsd:element ref="ns1:Kategori_inrapp" minOccurs="0"/>
                <xsd:element ref="ns1:Ämnesområde" minOccurs="0"/>
                <xsd:element ref="ns1:År_x002f_Period" minOccurs="0"/>
                <xsd:element ref="ns1:Handlingsrubrik_inrapp" minOccurs="0"/>
                <xsd:element ref="ns3:Bransch" minOccurs="0"/>
                <xsd:element ref="ns1:Sommarjobbare" minOccurs="0"/>
                <xsd:element ref="ns1:Dokumenttyp_inrapp" minOccurs="0"/>
                <xsd:element ref="ns3:e43f853fd6c44b6e97892eb2530eb55f" minOccurs="0"/>
                <xsd:element ref="ns3:TaxCatchAll" minOccurs="0"/>
                <xsd:element ref="ns3:TaxCatchAllLabel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5ccb5-4e50-4c62-bb18-fc3c718c4403" elementFormDefault="qualified">
    <xsd:import namespace="http://schemas.microsoft.com/office/2006/documentManagement/types"/>
    <xsd:import namespace="http://schemas.microsoft.com/office/infopath/2007/PartnerControls"/>
    <xsd:element name="Kategori_inrapp" ma:index="0" nillable="true" ma:displayName="Kategori_inrapp" ma:description="Beskriver område som dokumentet avser" ma:format="Dropdown" ma:internalName="Kategori_inrapp">
      <xsd:simpleType>
        <xsd:restriction base="dms:Choice">
          <xsd:enumeration value="Ange kategori"/>
          <xsd:enumeration value="Till arkiv"/>
          <xsd:enumeration value="Checklistor"/>
          <xsd:enumeration value="Föreskrifter"/>
          <xsd:enumeration value="Förseningsavgift och föreläggande"/>
          <xsd:enumeration value="Handböcker"/>
          <xsd:enumeration value="Externwebb"/>
          <xsd:enumeration value="Information externwebben"/>
          <xsd:enumeration value="Juridiska bedömningar"/>
          <xsd:enumeration value="Mallar"/>
          <xsd:enumeration value="Personal"/>
          <xsd:enumeration value="Planering och utvärdering"/>
          <xsd:enumeration value="Presentationer"/>
          <xsd:enumeration value="Sammanställningar"/>
          <xsd:enumeration value="Startpaket nya företag"/>
          <xsd:enumeration value="Stöd och info"/>
          <xsd:enumeration value="Utlämnande av sammanställning"/>
          <xsd:enumeration value="Utredning"/>
          <xsd:enumeration value="Ärenden"/>
          <xsd:enumeration value="Från G:"/>
          <xsd:enumeration value="Gemensamt"/>
          <xsd:enumeration value="Sommar 2021"/>
          <xsd:enumeration value="Tariffrapporter"/>
          <xsd:enumeration value="Årlig rapport om övervakningsplan"/>
          <xsd:enumeration value="Årsrapporter"/>
          <xsd:enumeration value="Årsredovisning"/>
        </xsd:restriction>
      </xsd:simpleType>
    </xsd:element>
    <xsd:element name="Ämnesområde" ma:index="1" nillable="true" ma:displayName="Ämnesområde_inrapp" ma:description="Beskriver övergripande ämnesområde kopplat till Kategori" ma:format="Dropdown" ma:internalName="_x00c4_mnesomr_x00e5_de0">
      <xsd:simpleType>
        <xsd:restriction base="dms:Choice">
          <xsd:enumeration value="Ange ämnesområde"/>
          <xsd:enumeration value="Doa rapporter"/>
          <xsd:enumeration value="E-tjänst ÖP"/>
          <xsd:enumeration value="Externt"/>
          <xsd:enumeration value="Extrauppgifter under sommaren"/>
          <xsd:enumeration value="Instruktioner och lathundar"/>
          <xsd:enumeration value="Förseningsavgift och föreläggande"/>
          <xsd:enumeration value="Gemensamt inrapporteringen"/>
          <xsd:enumeration value="Historik Redovisningsenheter"/>
          <xsd:enumeration value="Internt"/>
          <xsd:enumeration value="Iipax"/>
          <xsd:enumeration value="Iipaxmallar"/>
          <xsd:enumeration value="Introduktion nyanställda"/>
          <xsd:enumeration value="Kvalitetsgranskning"/>
          <xsd:enumeration value="NEON Roland"/>
          <xsd:enumeration value="Sammanställning TA"/>
          <xsd:enumeration value="Tariffrapporter"/>
          <xsd:enumeration value="Tjänstetillsättning"/>
          <xsd:enumeration value="Årsrapporter"/>
          <xsd:enumeration value="Årlig rapport om övervakningsplan"/>
          <xsd:enumeration value="Ärenden"/>
          <xsd:enumeration value="Överklagande"/>
        </xsd:restriction>
      </xsd:simpleType>
    </xsd:element>
    <xsd:element name="År_x002f_Period" ma:index="4" nillable="true" ma:displayName="År/Period" ma:description="Beskriver året/perioden som dokumentet avser" ma:internalName="_x00c5_r_x002F_Period">
      <xsd:simpleType>
        <xsd:restriction base="dms:Text">
          <xsd:maxLength value="100"/>
        </xsd:restriction>
      </xsd:simpleType>
    </xsd:element>
    <xsd:element name="Handlingsrubrik_inrapp" ma:index="5" nillable="true" ma:displayName="Handlingsrubrik_inrapp" ma:description="Beskriver innehållet i dokumentet" ma:format="Dropdown" ma:internalName="Handlingsrubrik_inrapp">
      <xsd:simpleType>
        <xsd:union memberTypes="dms:Text">
          <xsd:simpleType>
            <xsd:restriction base="dms:Choice">
              <xsd:enumeration value="Ange handlingsrubrik"/>
              <xsd:enumeration value="Ansökningsmall - Utdömande av vite"/>
              <xsd:enumeration value="Avslutsbrev"/>
              <xsd:enumeration value="Balansräkning"/>
              <xsd:enumeration value="Begäran om komplettering"/>
              <xsd:enumeration value="Bristbrev"/>
              <xsd:enumeration value="Effektkunder"/>
              <xsd:enumeration value="Effekttariff"/>
              <xsd:enumeration value="Eftergift förseningsavgift"/>
              <xsd:enumeration value="Föreskrift"/>
              <xsd:enumeration value="Föreläggande"/>
              <xsd:enumeration value="Föreläggande med vite"/>
              <xsd:enumeration value="Förseningsavgift"/>
              <xsd:enumeration value="Granskningslista"/>
              <xsd:enumeration value="Granskningspromemoria"/>
              <xsd:enumeration value="Handläggningsrutin"/>
              <xsd:enumeration value="Hushållskunder"/>
              <xsd:enumeration value="Information"/>
              <xsd:enumeration value="Interna rutiner"/>
              <xsd:enumeration value="Nätavgift"/>
              <xsd:enumeration value="Projektplan"/>
              <xsd:enumeration value="Projektutvärdering"/>
              <xsd:enumeration value="Påminnelsebrev"/>
              <xsd:enumeration value="Resultaträkning"/>
              <xsd:enumeration value="Startbrev"/>
              <xsd:enumeration value="Sammanställning"/>
              <xsd:enumeration value="Ställningstagande"/>
              <xsd:enumeration value="Säkringskunder"/>
              <xsd:enumeration value="Sändlista"/>
              <xsd:enumeration value="Särskild rapport ekonomisk data"/>
              <xsd:enumeration value="Särskild rapport teknisk data"/>
              <xsd:enumeration value="Särskilda rapporten"/>
              <xsd:enumeration value="Tariffer"/>
              <xsd:enumeration value="Tidplan"/>
              <xsd:enumeration value="Underlag"/>
              <xsd:enumeration value="Utbildningsmaterial"/>
              <xsd:enumeration value="Utvärdering"/>
              <xsd:enumeration value="Återkallande överklagande"/>
              <xsd:enumeration value="Överklagande förseningsavgift"/>
              <xsd:enumeration value="Överklagandehänvisning"/>
            </xsd:restriction>
          </xsd:simpleType>
        </xsd:union>
      </xsd:simpleType>
    </xsd:element>
    <xsd:element name="Sommarjobbare" ma:index="7" nillable="true" ma:displayName="Sommarjobbare" ma:default="Nej" ma:description="Beskriver om dokumentet är avsett för sommarjobbare" ma:format="Dropdown" ma:internalName="Sommarjobbare">
      <xsd:simpleType>
        <xsd:restriction base="dms:Choice">
          <xsd:enumeration value="Nej"/>
          <xsd:enumeration value="Sommarjobbare"/>
        </xsd:restriction>
      </xsd:simpleType>
    </xsd:element>
    <xsd:element name="Dokumenttyp_inrapp" ma:index="8" nillable="true" ma:displayName="Dokumenttyp_inrapp" ma:description="Beskriver vilken typ av dokument" ma:format="Dropdown" ma:internalName="Dokumenttyp_inrapp">
      <xsd:simpleType>
        <xsd:restriction base="dms:Choice">
          <xsd:enumeration value="Ange dokumenttyp"/>
          <xsd:enumeration value="Ansökan"/>
          <xsd:enumeration value="Annons"/>
          <xsd:enumeration value="Arbetsmaterial"/>
          <xsd:enumeration value="Beslut"/>
          <xsd:enumeration value="Beslutsbilaga"/>
          <xsd:enumeration value="Beslutsmall"/>
          <xsd:enumeration value="Checklista"/>
          <xsd:enumeration value="Dagordning"/>
          <xsd:enumeration value="Data NEON"/>
          <xsd:enumeration value="Domstolsavgörande"/>
          <xsd:enumeration value="Ei yttrande"/>
          <xsd:enumeration value="Föreskrift"/>
          <xsd:enumeration value="Förordning"/>
          <xsd:enumeration value="Granskningslista"/>
          <xsd:enumeration value="Handbok"/>
          <xsd:enumeration value="Internt dokument"/>
          <xsd:enumeration value="Mall"/>
          <xsd:enumeration value="Minnesanteckning"/>
          <xsd:enumeration value="PM"/>
          <xsd:enumeration value="Presentation"/>
          <xsd:enumeration value="Projektdirektiv"/>
          <xsd:enumeration value="Projektplan"/>
          <xsd:enumeration value="Rapport"/>
          <xsd:enumeration value="Rapport via webb"/>
          <xsd:enumeration value="Remiss"/>
          <xsd:enumeration value="Sammanställning"/>
          <xsd:enumeration value="Skrivelse"/>
          <xsd:enumeration value="Sändlista"/>
          <xsd:enumeration value="Tidplan"/>
          <xsd:enumeration value="Utkast"/>
          <xsd:enumeration value="Yttrande"/>
          <xsd:enumeration value="Årsredovisning"/>
          <xsd:enumeration value="Ägandestruktur"/>
          <xsd:enumeration value="Överklagand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8a7d8-cf9c-4e06-a4d5-40ff97153f06" elementFormDefault="qualified">
    <xsd:import namespace="http://schemas.microsoft.com/office/2006/documentManagement/types"/>
    <xsd:import namespace="http://schemas.microsoft.com/office/infopath/2007/PartnerControls"/>
    <xsd:element name="Bransch" ma:index="6" nillable="true" ma:displayName="Bransch" ma:description="Vilken bransch rör innehållet i dokumentet" ma:format="Dropdown" ma:internalName="Bransch">
      <xsd:simpleType>
        <xsd:restriction base="dms:Choice">
          <xsd:enumeration value="El"/>
          <xsd:enumeration value="El, lokalnät"/>
          <xsd:enumeration value="El, Regionnät"/>
          <xsd:enumeration value="Fjärrvärme"/>
          <xsd:enumeration value="Gas"/>
          <xsd:enumeration value="El, gas"/>
          <xsd:enumeration value="El, gas, fv"/>
          <xsd:enumeration value="Annat"/>
        </xsd:restriction>
      </xsd:simpleType>
    </xsd:element>
    <xsd:element name="e43f853fd6c44b6e97892eb2530eb55f" ma:index="13" nillable="true" ma:taxonomy="true" ma:internalName="e43f853fd6c44b6e97892eb2530eb55f" ma:taxonomyFieldName="Informationsklassning" ma:displayName="Klassificering" ma:readOnly="false" ma:default="" ma:fieldId="{e43f853f-d6c4-4b6e-9789-2eb2530eb55f}" ma:sspId="055fdb57-3c11-4000-a0f7-31f8c49ddeb5" ma:termSetId="51fcea31-031d-465e-a55e-94c5183fc9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7fb96b7c-3692-48a8-969c-259d4aae9057}" ma:internalName="TaxCatchAll" ma:showField="CatchAllData" ma:web="93b5ccb5-4e50-4c62-bb18-fc3c718c44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7fb96b7c-3692-48a8-969c-259d4aae9057}" ma:internalName="TaxCatchAllLabel" ma:readOnly="true" ma:showField="CatchAllDataLabel" ma:web="93b5ccb5-4e50-4c62-bb18-fc3c718c44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519cf-a5fb-4460-a4bc-115f6d08c0ca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25F469-A74F-43A6-8909-386C5E73835C}">
  <ds:schemaRefs>
    <ds:schemaRef ds:uri="133519cf-a5fb-4460-a4bc-115f6d08c0ca"/>
    <ds:schemaRef ds:uri="http://purl.org/dc/dcmitype/"/>
    <ds:schemaRef ds:uri="http://purl.org/dc/terms/"/>
    <ds:schemaRef ds:uri="1bf8a7d8-cf9c-4e06-a4d5-40ff97153f06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93b5ccb5-4e50-4c62-bb18-fc3c718c4403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D22ABF-1D4A-4263-AF8F-396E8C448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5ccb5-4e50-4c62-bb18-fc3c718c4403"/>
    <ds:schemaRef ds:uri="1bf8a7d8-cf9c-4e06-a4d5-40ff97153f06"/>
    <ds:schemaRef ds:uri="133519cf-a5fb-4460-a4bc-115f6d08c0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ADE2C2-498B-4081-A26F-DFF412B84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Företagets uppgifter</vt:lpstr>
      <vt:lpstr>Beräkningar</vt:lpstr>
      <vt:lpstr>EIs sammanställning</vt:lpstr>
      <vt:lpstr>'Företagets uppgifter'!Utskriftsområde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Hagström</dc:creator>
  <cp:keywords/>
  <dc:description>EI9101 X-3.0, 2010-11-22</dc:description>
  <cp:lastModifiedBy>Angelica Svanér</cp:lastModifiedBy>
  <cp:revision/>
  <dcterms:created xsi:type="dcterms:W3CDTF">2010-05-31T15:10:55Z</dcterms:created>
  <dcterms:modified xsi:type="dcterms:W3CDTF">2023-11-14T12:30:02Z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0x010100913C0C3C9DA6D54988D0EC6CE25DC9FA00DCEEA1F10D26114CB5E0D3D266755559</vt:lpwstr>
  </property>
  <property fmtid="{D5CDD505-2E9C-101B-9397-08002B2CF9AE}" pid="3" name="Informationsklassning">
    <vt:lpwstr>9;#3.1.2 Tariffer|9061b5ed-65db-46bf-9934-1ab046143fa9</vt:lpwstr>
  </property>
  <property fmtid="{D5CDD505-2E9C-101B-9397-08002B2CF9AE}" pid="4" name="Organisation">
    <vt:lpwstr>2;#Nätreglering|e3fb49bf-d656-4580-8433-62f765d59461</vt:lpwstr>
  </property>
  <property fmtid="{D5CDD505-2E9C-101B-9397-08002B2CF9AE}" pid="5" name="År">
    <vt:lpwstr>2019</vt:lpwstr>
  </property>
  <property fmtid="{D5CDD505-2E9C-101B-9397-08002B2CF9AE}" pid="6" name="Handlingsrubrik">
    <vt:lpwstr>Effekttariff</vt:lpwstr>
  </property>
  <property fmtid="{D5CDD505-2E9C-101B-9397-08002B2CF9AE}" pid="7" name="Infoägare">
    <vt:lpwstr/>
  </property>
  <property fmtid="{D5CDD505-2E9C-101B-9397-08002B2CF9AE}" pid="8" name="Dokumenttyp">
    <vt:lpwstr>Mall</vt:lpwstr>
  </property>
  <property fmtid="{D5CDD505-2E9C-101B-9397-08002B2CF9AE}" pid="9" name="Område">
    <vt:lpwstr>Tariffrapporter</vt:lpwstr>
  </property>
  <property fmtid="{D5CDD505-2E9C-101B-9397-08002B2CF9AE}" pid="10" name="Ämnesområde">
    <vt:lpwstr>Mallar</vt:lpwstr>
  </property>
  <property fmtid="{D5CDD505-2E9C-101B-9397-08002B2CF9AE}" pid="11" name="Diariefört">
    <vt:lpwstr>Nej</vt:lpwstr>
  </property>
  <property fmtid="{D5CDD505-2E9C-101B-9397-08002B2CF9AE}" pid="12" name="m023723d763448f1bfec2771f1a968ff">
    <vt:lpwstr>Nätreglering|e3fb49bf-d656-4580-8433-62f765d59461</vt:lpwstr>
  </property>
  <property fmtid="{D5CDD505-2E9C-101B-9397-08002B2CF9AE}" pid="13" name="Sommarjobb">
    <vt:lpwstr>Sommarjobbare</vt:lpwstr>
  </property>
</Properties>
</file>